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7016" windowHeight="11496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PRIHODA'!$A$1:$L$53</definedName>
    <definedName name="_xlnm.Print_Area" localSheetId="2">'PLAN RASHODA I IZDATAKA'!$A$1:$T$162</definedName>
  </definedNames>
  <calcPr fullCalcOnLoad="1"/>
</workbook>
</file>

<file path=xl/sharedStrings.xml><?xml version="1.0" encoding="utf-8"?>
<sst xmlns="http://schemas.openxmlformats.org/spreadsheetml/2006/main" count="411" uniqueCount="155">
  <si>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</si>
  <si>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</si>
  <si>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</si>
  <si>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</si>
  <si>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</si>
  <si>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</si>
  <si>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</si>
  <si>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</si>
  <si>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</si>
  <si>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</si>
  <si>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</si>
  <si>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</si>
  <si>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</si>
  <si>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</si>
  <si>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</si>
  <si>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</si>
  <si>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</si>
  <si>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</si>
  <si>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</si>
  <si>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</si>
  <si>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</si>
  <si>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</si>
  <si>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</si>
  <si>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</si>
  <si>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</si>
  <si>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</si>
  <si>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</si>
  <si>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</si>
  <si>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</si>
  <si>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</si>
  <si>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</si>
  <si>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</si>
  <si>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</si>
  <si>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</si>
  <si>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</si>
  <si>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</si>
  <si>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65264/ostali nespo. prihodi-sufin.</t>
  </si>
  <si>
    <t>66313/ Tekuće donacije od trg.društava</t>
  </si>
  <si>
    <t>65267/pr.ref.štete od osiguranja</t>
  </si>
  <si>
    <t>65269 Ostali nespom. prihodi</t>
  </si>
  <si>
    <t xml:space="preserve">64/ Prihodi od iznajmljivanja </t>
  </si>
  <si>
    <t>65/Ostali nespo.Prihodi-sufinanciranje</t>
  </si>
  <si>
    <t>66/Prihodi od pruženih usluga i donacije</t>
  </si>
  <si>
    <t>67/Prihodi za finan.ras.nef.imovine</t>
  </si>
  <si>
    <t>67111/prih.za fin. ras.poslovanja Grad Pula</t>
  </si>
  <si>
    <t>Aktivnost:decentralizirane funkcije osnovnoškolskog obrazovanja</t>
  </si>
  <si>
    <t>Službena putovanja</t>
  </si>
  <si>
    <t>Stručno usavršavanje</t>
  </si>
  <si>
    <t>Uredski mati ostal.mat.</t>
  </si>
  <si>
    <t>Energija</t>
  </si>
  <si>
    <t>Mat.i djel. za tek.i inv.</t>
  </si>
  <si>
    <t>Sitni inventar</t>
  </si>
  <si>
    <t>Usluge tel.poš.i prijev.</t>
  </si>
  <si>
    <t>Usluge tekućeg i inv.od.</t>
  </si>
  <si>
    <t>Usluge  promidž.i inf.</t>
  </si>
  <si>
    <t>Komunalne usluge</t>
  </si>
  <si>
    <t>Zdrastvene usluge</t>
  </si>
  <si>
    <t>Intelektualne i os.usluge</t>
  </si>
  <si>
    <t>Računalne usluge</t>
  </si>
  <si>
    <t>Ostale usluge</t>
  </si>
  <si>
    <t>Reprezentacija</t>
  </si>
  <si>
    <t>Članarine</t>
  </si>
  <si>
    <t>Ostale pristoj. i naknade</t>
  </si>
  <si>
    <t>Ostali nespomenuti rash.</t>
  </si>
  <si>
    <t>Usluge plat. prometa</t>
  </si>
  <si>
    <t>Zatezne kamate</t>
  </si>
  <si>
    <t>Plaće za redovan rad</t>
  </si>
  <si>
    <t>Ostali rasho. za zapos.</t>
  </si>
  <si>
    <t>Doprinosi za zdrastvo</t>
  </si>
  <si>
    <t>Doprinosi za zapoš.</t>
  </si>
  <si>
    <t>Naknada za prijevoz</t>
  </si>
  <si>
    <t>Mat.i sirovine za šk.</t>
  </si>
  <si>
    <t>Intel. i os.usluge</t>
  </si>
  <si>
    <t xml:space="preserve">Uredska opr. i namj. </t>
  </si>
  <si>
    <t>Oprema za održ.i zaštitu</t>
  </si>
  <si>
    <t>Ulaganje u računal.programe</t>
  </si>
  <si>
    <t>Knjige u knjižnici</t>
  </si>
  <si>
    <t>UKUPNO</t>
  </si>
  <si>
    <t>Nak.za kor.pr.autom.</t>
  </si>
  <si>
    <t>Sl.rad.obuća i odjeća</t>
  </si>
  <si>
    <t>Ostale zakup. i najamn.</t>
  </si>
  <si>
    <t>Naknade os.izvan r.od</t>
  </si>
  <si>
    <t>Premija osiguranja</t>
  </si>
  <si>
    <t>Pomoći  Državni proračun</t>
  </si>
  <si>
    <t>Pomoći  Županijski proračun</t>
  </si>
  <si>
    <t>Pomoći  Općine</t>
  </si>
  <si>
    <t>Pomoći  Gradovi</t>
  </si>
  <si>
    <t>Materijal i sirovine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</si>
  <si>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</si>
  <si>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</si>
  <si>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</si>
  <si>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</si>
  <si>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</si>
  <si>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Poslovni objekti</t>
  </si>
  <si>
    <t>VIŠAK/MANJAK IZ PRETHODNE GODINE</t>
  </si>
  <si>
    <t>65268/ost.pr.za pos.namjene HZZ</t>
  </si>
  <si>
    <t>63611/prih.za fin.ras.poslovanja soc.prog ostale općine</t>
  </si>
  <si>
    <t>63611/prih.za fin.ras.poslovanja soc.prog ostali gradovi</t>
  </si>
  <si>
    <t>63611/prihodi državni proračun</t>
  </si>
  <si>
    <t>63611 /prihodi žup.proračun</t>
  </si>
  <si>
    <t>67/Tekuće pomoći iz proračuna decentralizacija</t>
  </si>
  <si>
    <t>63/Prihodi za finan.rashoda posl.</t>
  </si>
  <si>
    <t>63/prihodi državni i žup. proračun</t>
  </si>
  <si>
    <t>ŠKOLA ZA ODGOJ I OBRAZOVANJE - PULA</t>
  </si>
  <si>
    <t>66151/Prihodi od pruženih usluga</t>
  </si>
  <si>
    <t>72111/Stambeni objekti za zaposlene</t>
  </si>
  <si>
    <t>63211/Tekuće pomoći od međunarodnih organizacija</t>
  </si>
  <si>
    <t>67111/Prihod iz nadležnog proračuna za financiranje rashoda poslovanja</t>
  </si>
  <si>
    <t>63414/Tekuće pomoći od HZMO-a, HZZ-a, HZZO-a</t>
  </si>
  <si>
    <t>Aktivnost :Redovni program odgoja i obrazovanja</t>
  </si>
  <si>
    <t>Aktivnost: produženi boravak u osnovnim školama</t>
  </si>
  <si>
    <t>Aktivnost : Pomoćnici u nastavi</t>
  </si>
  <si>
    <t>Naknade za prijevoz, za rad na terenu..</t>
  </si>
  <si>
    <t>Zdravstvene i veterinarske usluge</t>
  </si>
  <si>
    <t>Aktivnost : Erasmus +</t>
  </si>
  <si>
    <t>Namjenski primici EU - pomoći</t>
  </si>
  <si>
    <t>Premije osiguranja</t>
  </si>
  <si>
    <t>Ostali nespomenuti rashodi polovanja</t>
  </si>
  <si>
    <t>6351/Tekuće pomoći izravnanja za decentralizirane funkcije</t>
  </si>
  <si>
    <t>Ravnateljica:</t>
  </si>
  <si>
    <t>Višnja Popović, prof</t>
  </si>
  <si>
    <t>67111/Prihodi iz nadležnog proračuna</t>
  </si>
  <si>
    <t>PROJEKCIJA PLANA ZA 2021.</t>
  </si>
  <si>
    <t>Ostale naknade trošk.zaposl.</t>
  </si>
  <si>
    <t>Sitni inventar i auto gume</t>
  </si>
  <si>
    <t>Sitan inventar</t>
  </si>
  <si>
    <t>Usluge promidž. I inf.</t>
  </si>
  <si>
    <t>Vlastiti prihodi-sufinanc.</t>
  </si>
  <si>
    <t>Prihodi od pruž.usl.</t>
  </si>
  <si>
    <t>Vlastiti prihodi-sufinc.</t>
  </si>
  <si>
    <t>Prihodi za posebne namjene-ŠPAROGA</t>
  </si>
  <si>
    <t>Ukupno prihodi i primici za 2020.</t>
  </si>
  <si>
    <t>2021.</t>
  </si>
  <si>
    <t>Materijal i sirovine-školska shema</t>
  </si>
  <si>
    <t>Usluge tel.poš.i prijev.-prij.učenika</t>
  </si>
  <si>
    <t>Erasmus-VIŠAK</t>
  </si>
  <si>
    <t>PRIJEDLOG PLANA ZA 2020.</t>
  </si>
  <si>
    <t>PROJEKCIJA PLANA ZA 2022.</t>
  </si>
  <si>
    <t>Aktivnost : Administrativno,tehničko i stručno osoblje</t>
  </si>
  <si>
    <t>Novč.naknada posl.zbog nezapošlj.osoba sa invalid.</t>
  </si>
  <si>
    <t>Prihodi za posebne namjene   HZZ</t>
  </si>
  <si>
    <t>Prihodi za posebne namjene-Šparoga</t>
  </si>
  <si>
    <t>Usluge tekućeg i inv.od.-hitne int</t>
  </si>
  <si>
    <t>Projekcija plana 
za 2022.</t>
  </si>
  <si>
    <t>2022.</t>
  </si>
  <si>
    <t>Ukupno prihodi i primici za 2022.</t>
  </si>
  <si>
    <t>PRIJEDLOG PLANA ZA 2021.</t>
  </si>
  <si>
    <t>PROJEKCIJA PLANA ZA 2023.</t>
  </si>
  <si>
    <t>Prihodi od prodaje stanova</t>
  </si>
  <si>
    <t>Prihodi od nadoknade šteta s osnova osiguranja</t>
  </si>
  <si>
    <t>2023.</t>
  </si>
  <si>
    <t>Ukupno prihodi i primici za 2023.</t>
  </si>
  <si>
    <t>FINANCIJSKI PLAN ŠKOLE ZA ODGOJ I OBRAZOVANJE - PULA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</si>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</sst>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i/>
      <sz val="9.85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Border="1" applyAlignment="1">
      <alignment horizontal="righ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45" fillId="0" borderId="29" xfId="0" applyFont="1" applyBorder="1" applyAlignment="1">
      <alignment vertical="top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1" fontId="46" fillId="27" borderId="33" xfId="0" applyNumberFormat="1" applyFont="1" applyFill="1" applyBorder="1" applyAlignment="1">
      <alignment horizontal="right" vertical="top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1" fontId="47" fillId="0" borderId="20" xfId="0" applyNumberFormat="1" applyFont="1" applyBorder="1" applyAlignment="1">
      <alignment wrapText="1"/>
    </xf>
    <xf numFmtId="0" fontId="45" fillId="0" borderId="36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center" wrapText="1"/>
    </xf>
    <xf numFmtId="3" fontId="49" fillId="0" borderId="23" xfId="0" applyNumberFormat="1" applyFont="1" applyFill="1" applyBorder="1" applyAlignment="1" applyProtection="1">
      <alignment/>
      <protection/>
    </xf>
    <xf numFmtId="3" fontId="47" fillId="0" borderId="23" xfId="0" applyNumberFormat="1" applyFont="1" applyFill="1" applyBorder="1" applyAlignment="1" applyProtection="1">
      <alignment/>
      <protection/>
    </xf>
    <xf numFmtId="3" fontId="49" fillId="0" borderId="23" xfId="0" applyNumberFormat="1" applyFont="1" applyBorder="1" applyAlignment="1">
      <alignment/>
    </xf>
    <xf numFmtId="3" fontId="49" fillId="0" borderId="23" xfId="0" applyNumberFormat="1" applyFont="1" applyBorder="1" applyAlignment="1">
      <alignment vertical="center"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48" fillId="0" borderId="23" xfId="0" applyNumberFormat="1" applyFont="1" applyFill="1" applyBorder="1" applyAlignment="1" applyProtection="1">
      <alignment wrapText="1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0" fontId="48" fillId="0" borderId="23" xfId="0" applyNumberFormat="1" applyFont="1" applyFill="1" applyBorder="1" applyAlignment="1" applyProtection="1">
      <alignment horizontal="center"/>
      <protection/>
    </xf>
    <xf numFmtId="0" fontId="49" fillId="0" borderId="23" xfId="0" applyNumberFormat="1" applyFont="1" applyBorder="1" applyAlignment="1">
      <alignment horizontal="center"/>
    </xf>
    <xf numFmtId="0" fontId="49" fillId="0" borderId="23" xfId="0" applyNumberFormat="1" applyFont="1" applyBorder="1" applyAlignment="1">
      <alignment/>
    </xf>
    <xf numFmtId="0" fontId="49" fillId="0" borderId="23" xfId="0" applyNumberFormat="1" applyFont="1" applyBorder="1" applyAlignment="1">
      <alignment/>
    </xf>
    <xf numFmtId="0" fontId="49" fillId="0" borderId="23" xfId="0" applyNumberFormat="1" applyFont="1" applyBorder="1" applyAlignment="1">
      <alignment horizontal="left"/>
    </xf>
    <xf numFmtId="0" fontId="46" fillId="0" borderId="19" xfId="0" applyFont="1" applyBorder="1" applyAlignment="1">
      <alignment vertical="center" wrapText="1"/>
    </xf>
    <xf numFmtId="3" fontId="27" fillId="0" borderId="23" xfId="0" applyNumberFormat="1" applyFont="1" applyBorder="1" applyAlignment="1">
      <alignment horizontal="right"/>
    </xf>
    <xf numFmtId="3" fontId="27" fillId="0" borderId="23" xfId="0" applyNumberFormat="1" applyFont="1" applyFill="1" applyBorder="1" applyAlignment="1" applyProtection="1">
      <alignment horizontal="right" wrapText="1"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wrapText="1"/>
      <protection/>
    </xf>
    <xf numFmtId="3" fontId="47" fillId="0" borderId="38" xfId="0" applyNumberFormat="1" applyFont="1" applyFill="1" applyBorder="1" applyAlignment="1" applyProtection="1">
      <alignment/>
      <protection/>
    </xf>
    <xf numFmtId="0" fontId="50" fillId="0" borderId="39" xfId="0" applyNumberFormat="1" applyFont="1" applyFill="1" applyBorder="1" applyAlignment="1" applyProtection="1">
      <alignment horizontal="left"/>
      <protection/>
    </xf>
    <xf numFmtId="0" fontId="50" fillId="0" borderId="39" xfId="0" applyNumberFormat="1" applyFont="1" applyFill="1" applyBorder="1" applyAlignment="1" applyProtection="1">
      <alignment wrapText="1"/>
      <protection/>
    </xf>
    <xf numFmtId="3" fontId="47" fillId="0" borderId="39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48" fillId="0" borderId="16" xfId="0" applyNumberFormat="1" applyFont="1" applyFill="1" applyBorder="1" applyAlignment="1" applyProtection="1">
      <alignment wrapText="1"/>
      <protection/>
    </xf>
    <xf numFmtId="3" fontId="49" fillId="0" borderId="16" xfId="0" applyNumberFormat="1" applyFont="1" applyFill="1" applyBorder="1" applyAlignment="1" applyProtection="1">
      <alignment/>
      <protection/>
    </xf>
    <xf numFmtId="0" fontId="49" fillId="0" borderId="40" xfId="0" applyNumberFormat="1" applyFont="1" applyBorder="1" applyAlignment="1">
      <alignment horizontal="center"/>
    </xf>
    <xf numFmtId="0" fontId="49" fillId="0" borderId="40" xfId="0" applyNumberFormat="1" applyFont="1" applyBorder="1" applyAlignment="1">
      <alignment horizontal="left"/>
    </xf>
    <xf numFmtId="3" fontId="49" fillId="0" borderId="40" xfId="0" applyNumberFormat="1" applyFont="1" applyFill="1" applyBorder="1" applyAlignment="1" applyProtection="1">
      <alignment/>
      <protection/>
    </xf>
    <xf numFmtId="3" fontId="49" fillId="0" borderId="40" xfId="0" applyNumberFormat="1" applyFont="1" applyBorder="1" applyAlignment="1">
      <alignment/>
    </xf>
    <xf numFmtId="0" fontId="48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horizontal="left"/>
      <protection/>
    </xf>
    <xf numFmtId="0" fontId="26" fillId="0" borderId="16" xfId="0" applyNumberFormat="1" applyFont="1" applyFill="1" applyBorder="1" applyAlignment="1" applyProtection="1">
      <alignment wrapText="1"/>
      <protection/>
    </xf>
    <xf numFmtId="3" fontId="47" fillId="0" borderId="16" xfId="0" applyNumberFormat="1" applyFont="1" applyFill="1" applyBorder="1" applyAlignment="1" applyProtection="1">
      <alignment/>
      <protection/>
    </xf>
    <xf numFmtId="0" fontId="49" fillId="0" borderId="40" xfId="0" applyNumberFormat="1" applyFont="1" applyBorder="1" applyAlignment="1">
      <alignment horizontal="center" vertical="center"/>
    </xf>
    <xf numFmtId="0" fontId="49" fillId="0" borderId="40" xfId="0" applyNumberFormat="1" applyFont="1" applyBorder="1" applyAlignment="1">
      <alignment/>
    </xf>
    <xf numFmtId="3" fontId="49" fillId="0" borderId="40" xfId="0" applyNumberFormat="1" applyFont="1" applyBorder="1" applyAlignment="1">
      <alignment vertical="center"/>
    </xf>
    <xf numFmtId="0" fontId="47" fillId="0" borderId="39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/>
    </xf>
    <xf numFmtId="3" fontId="55" fillId="0" borderId="23" xfId="0" applyNumberFormat="1" applyFont="1" applyBorder="1" applyAlignment="1">
      <alignment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23" xfId="0" applyNumberFormat="1" applyFont="1" applyFill="1" applyBorder="1" applyAlignment="1" applyProtection="1">
      <alignment wrapText="1"/>
      <protection/>
    </xf>
    <xf numFmtId="0" fontId="49" fillId="0" borderId="23" xfId="0" applyNumberFormat="1" applyFont="1" applyFill="1" applyBorder="1" applyAlignment="1" applyProtection="1">
      <alignment horizontal="center"/>
      <protection/>
    </xf>
    <xf numFmtId="0" fontId="49" fillId="0" borderId="23" xfId="0" applyNumberFormat="1" applyFont="1" applyFill="1" applyBorder="1" applyAlignment="1" applyProtection="1">
      <alignment wrapText="1"/>
      <protection/>
    </xf>
    <xf numFmtId="1" fontId="45" fillId="0" borderId="44" xfId="0" applyNumberFormat="1" applyFont="1" applyBorder="1" applyAlignment="1">
      <alignment wrapText="1"/>
    </xf>
    <xf numFmtId="1" fontId="46" fillId="27" borderId="45" xfId="0" applyNumberFormat="1" applyFont="1" applyFill="1" applyBorder="1" applyAlignment="1">
      <alignment horizontal="left" wrapText="1"/>
    </xf>
    <xf numFmtId="0" fontId="46" fillId="0" borderId="4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3" fontId="47" fillId="28" borderId="38" xfId="0" applyNumberFormat="1" applyFont="1" applyFill="1" applyBorder="1" applyAlignment="1" applyProtection="1">
      <alignment/>
      <protection/>
    </xf>
    <xf numFmtId="3" fontId="47" fillId="28" borderId="23" xfId="0" applyNumberFormat="1" applyFont="1" applyFill="1" applyBorder="1" applyAlignment="1" applyProtection="1">
      <alignment/>
      <protection/>
    </xf>
    <xf numFmtId="3" fontId="49" fillId="28" borderId="23" xfId="0" applyNumberFormat="1" applyFont="1" applyFill="1" applyBorder="1" applyAlignment="1" applyProtection="1">
      <alignment/>
      <protection/>
    </xf>
    <xf numFmtId="0" fontId="49" fillId="0" borderId="23" xfId="0" applyNumberFormat="1" applyFont="1" applyFill="1" applyBorder="1" applyAlignment="1">
      <alignment horizontal="center"/>
    </xf>
    <xf numFmtId="0" fontId="49" fillId="0" borderId="23" xfId="0" applyNumberFormat="1" applyFont="1" applyFill="1" applyBorder="1" applyAlignment="1">
      <alignment/>
    </xf>
    <xf numFmtId="0" fontId="49" fillId="0" borderId="23" xfId="0" applyNumberFormat="1" applyFont="1" applyFill="1" applyBorder="1" applyAlignment="1">
      <alignment horizontal="left"/>
    </xf>
    <xf numFmtId="3" fontId="49" fillId="0" borderId="23" xfId="0" applyNumberFormat="1" applyFont="1" applyFill="1" applyBorder="1" applyAlignment="1">
      <alignment vertical="center"/>
    </xf>
    <xf numFmtId="0" fontId="47" fillId="0" borderId="47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>
      <alignment wrapText="1"/>
      <protection/>
    </xf>
    <xf numFmtId="3" fontId="47" fillId="0" borderId="47" xfId="0" applyNumberFormat="1" applyFont="1" applyFill="1" applyBorder="1" applyAlignment="1" applyProtection="1">
      <alignment/>
      <protection/>
    </xf>
    <xf numFmtId="0" fontId="49" fillId="0" borderId="23" xfId="0" applyNumberFormat="1" applyFont="1" applyFill="1" applyBorder="1" applyAlignment="1">
      <alignment horizontal="center" vertical="center"/>
    </xf>
    <xf numFmtId="3" fontId="47" fillId="28" borderId="47" xfId="0" applyNumberFormat="1" applyFont="1" applyFill="1" applyBorder="1" applyAlignment="1" applyProtection="1">
      <alignment/>
      <protection/>
    </xf>
    <xf numFmtId="0" fontId="47" fillId="0" borderId="23" xfId="0" applyNumberFormat="1" applyFont="1" applyFill="1" applyBorder="1" applyAlignment="1">
      <alignment horizontal="center" vertical="center"/>
    </xf>
    <xf numFmtId="0" fontId="47" fillId="22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21" fillId="0" borderId="48" xfId="0" applyNumberFormat="1" applyFont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" fontId="47" fillId="0" borderId="49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45" fillId="0" borderId="23" xfId="0" applyFont="1" applyBorder="1" applyAlignment="1">
      <alignment vertical="top" wrapText="1"/>
    </xf>
    <xf numFmtId="0" fontId="45" fillId="0" borderId="23" xfId="0" applyFont="1" applyBorder="1" applyAlignment="1">
      <alignment horizontal="left" vertical="top" wrapText="1"/>
    </xf>
    <xf numFmtId="0" fontId="34" fillId="0" borderId="22" xfId="0" applyFont="1" applyBorder="1" applyAlignment="1" quotePrefix="1">
      <alignment horizontal="left"/>
    </xf>
    <xf numFmtId="0" fontId="26" fillId="0" borderId="47" xfId="0" applyNumberFormat="1" applyFont="1" applyFill="1" applyBorder="1" applyAlignment="1" applyProtection="1">
      <alignment horizontal="left"/>
      <protection/>
    </xf>
    <xf numFmtId="0" fontId="50" fillId="0" borderId="47" xfId="0" applyNumberFormat="1" applyFont="1" applyFill="1" applyBorder="1" applyAlignment="1" applyProtection="1">
      <alignment wrapText="1"/>
      <protection/>
    </xf>
    <xf numFmtId="0" fontId="50" fillId="0" borderId="23" xfId="0" applyNumberFormat="1" applyFont="1" applyFill="1" applyBorder="1" applyAlignment="1" applyProtection="1">
      <alignment horizontal="left"/>
      <protection/>
    </xf>
    <xf numFmtId="0" fontId="50" fillId="0" borderId="23" xfId="0" applyNumberFormat="1" applyFont="1" applyFill="1" applyBorder="1" applyAlignment="1" applyProtection="1">
      <alignment wrapText="1"/>
      <protection/>
    </xf>
    <xf numFmtId="0" fontId="26" fillId="0" borderId="38" xfId="0" applyNumberFormat="1" applyFont="1" applyFill="1" applyBorder="1" applyAlignment="1" applyProtection="1">
      <alignment horizontal="center" wrapText="1"/>
      <protection/>
    </xf>
    <xf numFmtId="0" fontId="28" fillId="0" borderId="50" xfId="0" applyNumberFormat="1" applyFont="1" applyFill="1" applyBorder="1" applyAlignment="1" applyProtection="1">
      <alignment vertical="center"/>
      <protection/>
    </xf>
    <xf numFmtId="3" fontId="49" fillId="28" borderId="23" xfId="0" applyNumberFormat="1" applyFont="1" applyFill="1" applyBorder="1" applyAlignment="1">
      <alignment/>
    </xf>
    <xf numFmtId="0" fontId="27" fillId="28" borderId="0" xfId="0" applyNumberFormat="1" applyFont="1" applyFill="1" applyBorder="1" applyAlignment="1" applyProtection="1">
      <alignment/>
      <protection/>
    </xf>
    <xf numFmtId="3" fontId="49" fillId="28" borderId="40" xfId="0" applyNumberFormat="1" applyFont="1" applyFill="1" applyBorder="1" applyAlignment="1" applyProtection="1">
      <alignment/>
      <protection/>
    </xf>
    <xf numFmtId="3" fontId="49" fillId="28" borderId="40" xfId="0" applyNumberFormat="1" applyFont="1" applyFill="1" applyBorder="1" applyAlignment="1">
      <alignment/>
    </xf>
    <xf numFmtId="3" fontId="47" fillId="28" borderId="39" xfId="0" applyNumberFormat="1" applyFont="1" applyFill="1" applyBorder="1" applyAlignment="1" applyProtection="1">
      <alignment/>
      <protection/>
    </xf>
    <xf numFmtId="3" fontId="47" fillId="28" borderId="16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horizontal="center" vertical="center" wrapText="1"/>
      <protection/>
    </xf>
    <xf numFmtId="0" fontId="26" fillId="28" borderId="23" xfId="0" applyNumberFormat="1" applyFont="1" applyFill="1" applyBorder="1" applyAlignment="1" applyProtection="1">
      <alignment horizontal="center" vertical="center" wrapText="1"/>
      <protection/>
    </xf>
    <xf numFmtId="1" fontId="47" fillId="27" borderId="44" xfId="0" applyNumberFormat="1" applyFont="1" applyFill="1" applyBorder="1" applyAlignment="1">
      <alignment horizontal="left" wrapText="1"/>
    </xf>
    <xf numFmtId="1" fontId="47" fillId="0" borderId="33" xfId="0" applyNumberFormat="1" applyFont="1" applyFill="1" applyBorder="1" applyAlignment="1">
      <alignment horizontal="right" vertical="top" wrapText="1"/>
    </xf>
    <xf numFmtId="1" fontId="47" fillId="0" borderId="44" xfId="0" applyNumberFormat="1" applyFont="1" applyFill="1" applyBorder="1" applyAlignment="1">
      <alignment horizontal="left" wrapText="1"/>
    </xf>
    <xf numFmtId="0" fontId="49" fillId="0" borderId="23" xfId="0" applyNumberFormat="1" applyFont="1" applyFill="1" applyBorder="1" applyAlignment="1">
      <alignment horizontal="left" wrapText="1"/>
    </xf>
    <xf numFmtId="3" fontId="49" fillId="0" borderId="23" xfId="0" applyNumberFormat="1" applyFont="1" applyFill="1" applyBorder="1" applyAlignment="1" applyProtection="1">
      <alignment wrapText="1"/>
      <protection/>
    </xf>
    <xf numFmtId="3" fontId="49" fillId="0" borderId="23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56" fillId="0" borderId="22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21" xfId="0" applyNumberFormat="1" applyFont="1" applyFill="1" applyBorder="1" applyAlignment="1" applyProtection="1">
      <alignment horizontal="left" vertical="center" wrapText="1"/>
      <protection/>
    </xf>
    <xf numFmtId="0" fontId="51" fillId="0" borderId="21" xfId="0" applyNumberFormat="1" applyFont="1" applyFill="1" applyBorder="1" applyAlignment="1" applyProtection="1">
      <alignment horizontal="left"/>
      <protection/>
    </xf>
    <xf numFmtId="0" fontId="51" fillId="0" borderId="51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19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35" fillId="0" borderId="50" xfId="0" applyNumberFormat="1" applyFont="1" applyFill="1" applyBorder="1" applyAlignment="1" applyProtection="1">
      <alignment wrapText="1"/>
      <protection/>
    </xf>
    <xf numFmtId="3" fontId="22" fillId="0" borderId="19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819900"/>
          <a:ext cx="1066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819900"/>
          <a:ext cx="1047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839450"/>
          <a:ext cx="10668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839450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6819900"/>
          <a:ext cx="1066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6819900"/>
          <a:ext cx="1047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6819900"/>
          <a:ext cx="1066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6819900"/>
          <a:ext cx="1047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20" t="s">
        <v>152</v>
      </c>
      <c r="B1" s="220"/>
      <c r="C1" s="220"/>
      <c r="D1" s="220"/>
      <c r="E1" s="220"/>
      <c r="F1" s="220"/>
      <c r="G1" s="220"/>
      <c r="H1" s="220"/>
    </row>
    <row r="2" spans="1:8" s="50" customFormat="1" ht="26.25" customHeight="1">
      <c r="A2" s="220" t="s">
        <v>32</v>
      </c>
      <c r="B2" s="220"/>
      <c r="C2" s="220"/>
      <c r="D2" s="220"/>
      <c r="E2" s="220"/>
      <c r="F2" s="220"/>
      <c r="G2" s="221"/>
      <c r="H2" s="221"/>
    </row>
    <row r="3" spans="1:8" ht="25.5" customHeight="1">
      <c r="A3" s="220"/>
      <c r="B3" s="220"/>
      <c r="C3" s="220"/>
      <c r="D3" s="220"/>
      <c r="E3" s="220"/>
      <c r="F3" s="220"/>
      <c r="G3" s="220"/>
      <c r="H3" s="207"/>
    </row>
    <row r="4" spans="1:5" ht="9" customHeight="1">
      <c r="A4" s="51"/>
      <c r="B4" s="52"/>
      <c r="C4" s="52"/>
      <c r="D4" s="52"/>
      <c r="E4" s="52"/>
    </row>
    <row r="5" spans="1:9" ht="27.75" customHeight="1">
      <c r="A5" s="53"/>
      <c r="B5" s="54"/>
      <c r="C5" s="54"/>
      <c r="D5" s="55"/>
      <c r="E5" s="56"/>
      <c r="F5" s="57" t="s">
        <v>153</v>
      </c>
      <c r="G5" s="58" t="s">
        <v>143</v>
      </c>
      <c r="H5" s="58" t="s">
        <v>154</v>
      </c>
      <c r="I5" s="73"/>
    </row>
    <row r="6" spans="1:9" ht="27.75" customHeight="1">
      <c r="A6" s="211" t="s">
        <v>33</v>
      </c>
      <c r="B6" s="210"/>
      <c r="C6" s="210"/>
      <c r="D6" s="210"/>
      <c r="E6" s="219"/>
      <c r="F6" s="116">
        <v>7690880</v>
      </c>
      <c r="G6" s="116">
        <v>7937500</v>
      </c>
      <c r="H6" s="116">
        <v>8253000</v>
      </c>
      <c r="I6" s="73"/>
    </row>
    <row r="7" spans="1:8" ht="22.5" customHeight="1">
      <c r="A7" s="211" t="s">
        <v>0</v>
      </c>
      <c r="B7" s="210"/>
      <c r="C7" s="210"/>
      <c r="D7" s="210"/>
      <c r="E7" s="219"/>
      <c r="F7" s="116">
        <v>7672880</v>
      </c>
      <c r="G7" s="116">
        <v>7314500</v>
      </c>
      <c r="H7" s="116">
        <v>8225000</v>
      </c>
    </row>
    <row r="8" spans="1:8" ht="22.5" customHeight="1">
      <c r="A8" s="222" t="s">
        <v>1</v>
      </c>
      <c r="B8" s="219"/>
      <c r="C8" s="219"/>
      <c r="D8" s="219"/>
      <c r="E8" s="219"/>
      <c r="F8" s="115">
        <v>18000</v>
      </c>
      <c r="G8" s="115">
        <v>23000</v>
      </c>
      <c r="H8" s="115">
        <v>28000</v>
      </c>
    </row>
    <row r="9" spans="1:8" ht="22.5" customHeight="1">
      <c r="A9" s="74" t="s">
        <v>34</v>
      </c>
      <c r="B9" s="59"/>
      <c r="C9" s="59"/>
      <c r="D9" s="59"/>
      <c r="E9" s="59"/>
      <c r="F9" s="116">
        <v>7690880</v>
      </c>
      <c r="G9" s="116">
        <v>7937500</v>
      </c>
      <c r="H9" s="116">
        <v>8253000</v>
      </c>
    </row>
    <row r="10" spans="1:8" ht="22.5" customHeight="1">
      <c r="A10" s="209" t="s">
        <v>2</v>
      </c>
      <c r="B10" s="210"/>
      <c r="C10" s="210"/>
      <c r="D10" s="210"/>
      <c r="E10" s="223"/>
      <c r="F10" s="115">
        <v>7595880</v>
      </c>
      <c r="G10" s="115">
        <v>7852500</v>
      </c>
      <c r="H10" s="115">
        <v>8148000</v>
      </c>
    </row>
    <row r="11" spans="1:8" ht="22.5" customHeight="1">
      <c r="A11" s="222" t="s">
        <v>3</v>
      </c>
      <c r="B11" s="219"/>
      <c r="C11" s="219"/>
      <c r="D11" s="219"/>
      <c r="E11" s="219"/>
      <c r="F11" s="115">
        <v>95000</v>
      </c>
      <c r="G11" s="115">
        <v>85000</v>
      </c>
      <c r="H11" s="115">
        <v>105000</v>
      </c>
    </row>
    <row r="12" spans="1:8" ht="22.5" customHeight="1">
      <c r="A12" s="209" t="s">
        <v>4</v>
      </c>
      <c r="B12" s="210"/>
      <c r="C12" s="210"/>
      <c r="D12" s="210"/>
      <c r="E12" s="210"/>
      <c r="F12" s="116">
        <v>0</v>
      </c>
      <c r="G12" s="116">
        <v>0</v>
      </c>
      <c r="H12" s="116">
        <v>0</v>
      </c>
    </row>
    <row r="13" spans="1:8" ht="25.5" customHeight="1">
      <c r="A13" s="205"/>
      <c r="B13" s="206"/>
      <c r="C13" s="206"/>
      <c r="D13" s="206"/>
      <c r="E13" s="206"/>
      <c r="F13" s="207"/>
      <c r="G13" s="207"/>
      <c r="H13" s="208"/>
    </row>
    <row r="14" spans="1:8" ht="27.75" customHeight="1">
      <c r="A14" s="53"/>
      <c r="B14" s="54"/>
      <c r="C14" s="54"/>
      <c r="D14" s="55"/>
      <c r="E14" s="56"/>
      <c r="F14" s="57" t="s">
        <v>153</v>
      </c>
      <c r="G14" s="58" t="s">
        <v>143</v>
      </c>
      <c r="H14" s="58" t="s">
        <v>154</v>
      </c>
    </row>
    <row r="15" spans="1:8" ht="22.5" customHeight="1">
      <c r="A15" s="212" t="s">
        <v>94</v>
      </c>
      <c r="B15" s="213"/>
      <c r="C15" s="213"/>
      <c r="D15" s="213"/>
      <c r="E15" s="214"/>
      <c r="F15" s="63">
        <v>0</v>
      </c>
      <c r="G15" s="63">
        <v>0</v>
      </c>
      <c r="H15" s="61">
        <v>0</v>
      </c>
    </row>
    <row r="16" spans="1:8" s="45" customFormat="1" ht="25.5" customHeight="1">
      <c r="A16" s="215"/>
      <c r="B16" s="216"/>
      <c r="C16" s="216"/>
      <c r="D16" s="216"/>
      <c r="E16" s="216"/>
      <c r="F16" s="217"/>
      <c r="G16" s="217"/>
      <c r="H16" s="218"/>
    </row>
    <row r="17" spans="1:8" s="45" customFormat="1" ht="27.75" customHeight="1">
      <c r="A17" s="53"/>
      <c r="B17" s="54"/>
      <c r="C17" s="54"/>
      <c r="D17" s="55"/>
      <c r="E17" s="56"/>
      <c r="F17" s="57" t="s">
        <v>153</v>
      </c>
      <c r="G17" s="58" t="s">
        <v>143</v>
      </c>
      <c r="H17" s="58" t="s">
        <v>154</v>
      </c>
    </row>
    <row r="18" spans="1:8" s="45" customFormat="1" ht="22.5" customHeight="1">
      <c r="A18" s="211" t="s">
        <v>5</v>
      </c>
      <c r="B18" s="210"/>
      <c r="C18" s="210"/>
      <c r="D18" s="210"/>
      <c r="E18" s="210"/>
      <c r="F18" s="60"/>
      <c r="G18" s="60"/>
      <c r="H18" s="60"/>
    </row>
    <row r="19" spans="1:8" s="45" customFormat="1" ht="22.5" customHeight="1">
      <c r="A19" s="211" t="s">
        <v>6</v>
      </c>
      <c r="B19" s="210"/>
      <c r="C19" s="210"/>
      <c r="D19" s="210"/>
      <c r="E19" s="210"/>
      <c r="F19" s="60"/>
      <c r="G19" s="60"/>
      <c r="H19" s="60"/>
    </row>
    <row r="20" spans="1:8" s="45" customFormat="1" ht="22.5" customHeight="1">
      <c r="A20" s="209" t="s">
        <v>7</v>
      </c>
      <c r="B20" s="210"/>
      <c r="C20" s="210"/>
      <c r="D20" s="210"/>
      <c r="E20" s="210"/>
      <c r="F20" s="60"/>
      <c r="G20" s="60"/>
      <c r="H20" s="60"/>
    </row>
    <row r="21" spans="1:8" s="45" customFormat="1" ht="15" customHeight="1">
      <c r="A21" s="184"/>
      <c r="B21" s="64"/>
      <c r="C21" s="62"/>
      <c r="D21" s="65"/>
      <c r="E21" s="64"/>
      <c r="F21" s="66"/>
      <c r="G21" s="66"/>
      <c r="H21" s="66"/>
    </row>
    <row r="22" spans="1:8" s="45" customFormat="1" ht="22.5" customHeight="1">
      <c r="A22" s="209" t="s">
        <v>8</v>
      </c>
      <c r="B22" s="210"/>
      <c r="C22" s="210"/>
      <c r="D22" s="210"/>
      <c r="E22" s="210"/>
      <c r="F22" s="60">
        <v>0</v>
      </c>
      <c r="G22" s="60">
        <f>SUM(G12,G15,G20)</f>
        <v>0</v>
      </c>
      <c r="H22" s="60">
        <f>SUM(H12,H15,H20)</f>
        <v>0</v>
      </c>
    </row>
    <row r="23" spans="1:5" s="45" customFormat="1" ht="18" customHeight="1">
      <c r="A23" s="67"/>
      <c r="B23" s="52"/>
      <c r="C23" s="52"/>
      <c r="D23" s="52"/>
      <c r="E23" s="52"/>
    </row>
    <row r="24" ht="12.75">
      <c r="G24" s="1" t="s">
        <v>119</v>
      </c>
    </row>
    <row r="25" ht="12.75">
      <c r="G25" s="1" t="s">
        <v>120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16.28125" style="15" customWidth="1"/>
    <col min="2" max="3" width="14.28125" style="15" customWidth="1"/>
    <col min="4" max="4" width="17.57421875" style="46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20" t="s">
        <v>9</v>
      </c>
      <c r="B1" s="220"/>
      <c r="C1" s="220"/>
      <c r="D1" s="220"/>
      <c r="E1" s="220"/>
      <c r="F1" s="220"/>
      <c r="G1" s="220"/>
      <c r="H1" s="220"/>
      <c r="I1" s="220"/>
    </row>
    <row r="2" spans="1:9" s="2" customFormat="1" ht="13.5" thickBot="1">
      <c r="A2" s="7"/>
      <c r="I2" s="8" t="s">
        <v>10</v>
      </c>
    </row>
    <row r="3" spans="1:9" s="2" customFormat="1" ht="24" thickBot="1">
      <c r="A3" s="92" t="s">
        <v>11</v>
      </c>
      <c r="B3" s="224" t="s">
        <v>132</v>
      </c>
      <c r="C3" s="225"/>
      <c r="D3" s="225"/>
      <c r="E3" s="225"/>
      <c r="F3" s="225"/>
      <c r="G3" s="225"/>
      <c r="H3" s="225"/>
      <c r="I3" s="226"/>
    </row>
    <row r="4" spans="1:9" s="2" customFormat="1" ht="42" customHeight="1" thickBot="1">
      <c r="A4" s="199" t="s">
        <v>12</v>
      </c>
      <c r="B4" s="89" t="s">
        <v>13</v>
      </c>
      <c r="C4" s="90" t="s">
        <v>14</v>
      </c>
      <c r="D4" s="90" t="s">
        <v>15</v>
      </c>
      <c r="E4" s="90" t="s">
        <v>16</v>
      </c>
      <c r="F4" s="90" t="s">
        <v>17</v>
      </c>
      <c r="G4" s="90" t="s">
        <v>18</v>
      </c>
      <c r="H4" s="140" t="s">
        <v>92</v>
      </c>
      <c r="I4" s="91" t="s">
        <v>19</v>
      </c>
    </row>
    <row r="5" spans="1:9" s="2" customFormat="1" ht="12.75" hidden="1">
      <c r="A5" s="152"/>
      <c r="B5" s="153"/>
      <c r="C5" s="154"/>
      <c r="D5" s="154"/>
      <c r="E5" s="154"/>
      <c r="F5" s="154"/>
      <c r="G5" s="154"/>
      <c r="H5" s="155"/>
      <c r="I5" s="156"/>
    </row>
    <row r="6" spans="1:9" s="2" customFormat="1" ht="28.5" customHeight="1">
      <c r="A6" s="88" t="s">
        <v>118</v>
      </c>
      <c r="B6" s="76"/>
      <c r="C6" s="79"/>
      <c r="D6" s="79"/>
      <c r="E6" s="79">
        <v>392780</v>
      </c>
      <c r="F6" s="79"/>
      <c r="G6" s="79"/>
      <c r="H6" s="141"/>
      <c r="I6" s="80"/>
    </row>
    <row r="7" spans="1:9" s="2" customFormat="1" ht="24" customHeight="1">
      <c r="A7" s="88" t="s">
        <v>36</v>
      </c>
      <c r="B7" s="76"/>
      <c r="C7" s="77">
        <v>45000</v>
      </c>
      <c r="D7" s="78"/>
      <c r="E7" s="79"/>
      <c r="F7" s="79"/>
      <c r="G7" s="79"/>
      <c r="H7" s="141"/>
      <c r="I7" s="80"/>
    </row>
    <row r="8" spans="1:9" s="2" customFormat="1" ht="19.5" customHeight="1">
      <c r="A8" s="88" t="s">
        <v>38</v>
      </c>
      <c r="B8" s="76"/>
      <c r="C8" s="77">
        <v>0</v>
      </c>
      <c r="D8" s="78"/>
      <c r="E8" s="79"/>
      <c r="F8" s="79"/>
      <c r="G8" s="79"/>
      <c r="H8" s="141"/>
      <c r="I8" s="80"/>
    </row>
    <row r="9" spans="1:9" s="2" customFormat="1" ht="22.5" customHeight="1">
      <c r="A9" s="88" t="s">
        <v>95</v>
      </c>
      <c r="B9" s="76"/>
      <c r="C9" s="77"/>
      <c r="D9" s="78">
        <v>0</v>
      </c>
      <c r="E9" s="79"/>
      <c r="F9" s="79"/>
      <c r="G9" s="79"/>
      <c r="H9" s="141"/>
      <c r="I9" s="80"/>
    </row>
    <row r="10" spans="1:9" s="2" customFormat="1" ht="21" customHeight="1">
      <c r="A10" s="88" t="s">
        <v>39</v>
      </c>
      <c r="B10" s="76"/>
      <c r="C10" s="77"/>
      <c r="D10" s="78">
        <v>15000</v>
      </c>
      <c r="E10" s="79"/>
      <c r="F10" s="79"/>
      <c r="G10" s="79"/>
      <c r="H10" s="141"/>
      <c r="I10" s="80"/>
    </row>
    <row r="11" spans="1:9" s="2" customFormat="1" ht="21" customHeight="1">
      <c r="A11" s="88" t="s">
        <v>104</v>
      </c>
      <c r="B11" s="76"/>
      <c r="C11" s="77"/>
      <c r="D11" s="78"/>
      <c r="E11" s="79"/>
      <c r="F11" s="79"/>
      <c r="G11" s="79"/>
      <c r="H11" s="141"/>
      <c r="I11" s="80"/>
    </row>
    <row r="12" spans="1:9" s="2" customFormat="1" ht="21" customHeight="1">
      <c r="A12" s="88" t="s">
        <v>37</v>
      </c>
      <c r="B12" s="81"/>
      <c r="C12" s="77"/>
      <c r="D12" s="77"/>
      <c r="E12" s="77"/>
      <c r="F12" s="77">
        <v>50000</v>
      </c>
      <c r="G12" s="77"/>
      <c r="H12" s="142"/>
      <c r="I12" s="82"/>
    </row>
    <row r="13" spans="1:9" s="2" customFormat="1" ht="28.5" customHeight="1">
      <c r="A13" s="88" t="s">
        <v>106</v>
      </c>
      <c r="B13" s="81"/>
      <c r="C13" s="77"/>
      <c r="D13" s="77"/>
      <c r="E13" s="77">
        <v>203000</v>
      </c>
      <c r="F13" s="77"/>
      <c r="G13" s="77"/>
      <c r="H13" s="142"/>
      <c r="I13" s="82"/>
    </row>
    <row r="14" spans="1:9" s="2" customFormat="1" ht="18.75">
      <c r="A14" s="88" t="s">
        <v>98</v>
      </c>
      <c r="B14" s="81"/>
      <c r="C14" s="77"/>
      <c r="D14" s="77"/>
      <c r="E14" s="77">
        <v>6000000</v>
      </c>
      <c r="F14" s="77"/>
      <c r="G14" s="77"/>
      <c r="H14" s="142"/>
      <c r="I14" s="82"/>
    </row>
    <row r="15" spans="1:9" s="2" customFormat="1" ht="18.75">
      <c r="A15" s="88" t="s">
        <v>99</v>
      </c>
      <c r="B15" s="81"/>
      <c r="C15" s="77"/>
      <c r="D15" s="77"/>
      <c r="E15" s="77">
        <v>20000</v>
      </c>
      <c r="F15" s="77"/>
      <c r="G15" s="77"/>
      <c r="H15" s="142"/>
      <c r="I15" s="82"/>
    </row>
    <row r="16" spans="1:9" s="2" customFormat="1" ht="18.75">
      <c r="A16" s="88" t="s">
        <v>108</v>
      </c>
      <c r="B16" s="81"/>
      <c r="C16" s="77"/>
      <c r="D16" s="77"/>
      <c r="E16" s="77">
        <v>0</v>
      </c>
      <c r="F16" s="77"/>
      <c r="G16" s="77"/>
      <c r="H16" s="142"/>
      <c r="I16" s="82"/>
    </row>
    <row r="17" spans="1:9" s="2" customFormat="1" ht="18.75">
      <c r="A17" s="88" t="s">
        <v>44</v>
      </c>
      <c r="B17" s="81"/>
      <c r="C17" s="77"/>
      <c r="D17" s="77"/>
      <c r="E17" s="77"/>
      <c r="F17" s="77"/>
      <c r="G17" s="77"/>
      <c r="H17" s="142"/>
      <c r="I17" s="82"/>
    </row>
    <row r="18" spans="1:9" s="2" customFormat="1" ht="28.5">
      <c r="A18" s="88" t="s">
        <v>97</v>
      </c>
      <c r="B18" s="81"/>
      <c r="C18" s="77"/>
      <c r="D18" s="77"/>
      <c r="E18" s="77">
        <v>50000</v>
      </c>
      <c r="F18" s="77"/>
      <c r="G18" s="77"/>
      <c r="H18" s="142"/>
      <c r="I18" s="82"/>
    </row>
    <row r="19" spans="1:9" s="2" customFormat="1" ht="28.5">
      <c r="A19" s="88" t="s">
        <v>96</v>
      </c>
      <c r="B19" s="81"/>
      <c r="C19" s="77"/>
      <c r="D19" s="77"/>
      <c r="E19" s="77">
        <v>60000</v>
      </c>
      <c r="F19" s="77"/>
      <c r="G19" s="77"/>
      <c r="H19" s="142"/>
      <c r="I19" s="82"/>
    </row>
    <row r="20" spans="1:9" s="2" customFormat="1" ht="38.25">
      <c r="A20" s="88" t="s">
        <v>107</v>
      </c>
      <c r="B20" s="81">
        <v>837100</v>
      </c>
      <c r="C20" s="77"/>
      <c r="D20" s="77"/>
      <c r="E20" s="77">
        <v>0</v>
      </c>
      <c r="F20" s="77"/>
      <c r="G20" s="77"/>
      <c r="H20" s="142"/>
      <c r="I20" s="82"/>
    </row>
    <row r="21" spans="1:9" s="2" customFormat="1" ht="24" customHeight="1" thickBot="1">
      <c r="A21" s="151" t="s">
        <v>105</v>
      </c>
      <c r="B21" s="83"/>
      <c r="C21" s="84">
        <v>0</v>
      </c>
      <c r="D21" s="84"/>
      <c r="E21" s="84"/>
      <c r="F21" s="84"/>
      <c r="G21" s="84">
        <v>18000</v>
      </c>
      <c r="H21" s="143"/>
      <c r="I21" s="85"/>
    </row>
    <row r="22" spans="1:9" s="2" customFormat="1" ht="15.75" customHeight="1" thickBot="1">
      <c r="A22" s="95" t="s">
        <v>20</v>
      </c>
      <c r="B22" s="86">
        <f aca="true" t="shared" si="0" ref="B22:I22">SUM(B6:B21)</f>
        <v>837100</v>
      </c>
      <c r="C22" s="86">
        <f t="shared" si="0"/>
        <v>45000</v>
      </c>
      <c r="D22" s="86">
        <f t="shared" si="0"/>
        <v>15000</v>
      </c>
      <c r="E22" s="86">
        <f t="shared" si="0"/>
        <v>6725780</v>
      </c>
      <c r="F22" s="86">
        <f t="shared" si="0"/>
        <v>50000</v>
      </c>
      <c r="G22" s="86">
        <f t="shared" si="0"/>
        <v>18000</v>
      </c>
      <c r="H22" s="86">
        <f t="shared" si="0"/>
        <v>0</v>
      </c>
      <c r="I22" s="87">
        <f t="shared" si="0"/>
        <v>0</v>
      </c>
    </row>
    <row r="23" spans="1:9" s="2" customFormat="1" ht="22.5" customHeight="1" thickBot="1">
      <c r="A23" s="95" t="s">
        <v>131</v>
      </c>
      <c r="B23" s="229">
        <f>B22+C22+D22+E22+F22+G22+I22+H22</f>
        <v>7690880</v>
      </c>
      <c r="C23" s="230"/>
      <c r="D23" s="230"/>
      <c r="E23" s="230"/>
      <c r="F23" s="230"/>
      <c r="G23" s="230"/>
      <c r="H23" s="230"/>
      <c r="I23" s="231"/>
    </row>
    <row r="24" spans="1:9" ht="13.5" thickBot="1">
      <c r="A24" s="5"/>
      <c r="B24" s="171"/>
      <c r="C24" s="171"/>
      <c r="D24" s="172"/>
      <c r="E24" s="173"/>
      <c r="F24" s="174"/>
      <c r="G24" s="174"/>
      <c r="H24" s="174"/>
      <c r="I24" s="8"/>
    </row>
    <row r="25" spans="1:9" ht="24" customHeight="1" thickBot="1">
      <c r="A25" s="92" t="s">
        <v>11</v>
      </c>
      <c r="B25" s="224" t="s">
        <v>144</v>
      </c>
      <c r="C25" s="225"/>
      <c r="D25" s="225"/>
      <c r="E25" s="225"/>
      <c r="F25" s="225"/>
      <c r="G25" s="225"/>
      <c r="H25" s="225"/>
      <c r="I25" s="226"/>
    </row>
    <row r="26" spans="1:9" ht="44.25" customHeight="1" thickBot="1">
      <c r="A26" s="199" t="s">
        <v>12</v>
      </c>
      <c r="B26" s="114" t="s">
        <v>13</v>
      </c>
      <c r="C26" s="93" t="s">
        <v>14</v>
      </c>
      <c r="D26" s="93" t="s">
        <v>15</v>
      </c>
      <c r="E26" s="93" t="s">
        <v>16</v>
      </c>
      <c r="F26" s="93" t="s">
        <v>17</v>
      </c>
      <c r="G26" s="93" t="s">
        <v>18</v>
      </c>
      <c r="H26" s="93" t="s">
        <v>92</v>
      </c>
      <c r="I26" s="94" t="s">
        <v>19</v>
      </c>
    </row>
    <row r="27" spans="1:9" ht="34.5" customHeight="1">
      <c r="A27" s="96" t="s">
        <v>100</v>
      </c>
      <c r="B27" s="99"/>
      <c r="C27" s="100"/>
      <c r="D27" s="101"/>
      <c r="E27" s="175">
        <v>395000</v>
      </c>
      <c r="F27" s="99"/>
      <c r="G27" s="99"/>
      <c r="H27" s="99"/>
      <c r="I27" s="144"/>
    </row>
    <row r="28" spans="1:9" ht="18.75">
      <c r="A28" s="97" t="s">
        <v>40</v>
      </c>
      <c r="B28" s="75"/>
      <c r="C28" s="79"/>
      <c r="D28" s="75"/>
      <c r="E28" s="75"/>
      <c r="F28" s="75"/>
      <c r="G28" s="75"/>
      <c r="H28" s="75"/>
      <c r="I28" s="145"/>
    </row>
    <row r="29" spans="1:9" ht="18.75">
      <c r="A29" s="98" t="s">
        <v>41</v>
      </c>
      <c r="B29" s="75"/>
      <c r="C29" s="77">
        <v>50000</v>
      </c>
      <c r="D29" s="75"/>
      <c r="E29" s="75"/>
      <c r="F29" s="75"/>
      <c r="G29" s="75"/>
      <c r="H29" s="75"/>
      <c r="I29" s="145"/>
    </row>
    <row r="30" spans="1:9" ht="18.75">
      <c r="A30" s="98" t="s">
        <v>42</v>
      </c>
      <c r="B30" s="75"/>
      <c r="C30" s="75">
        <v>15000</v>
      </c>
      <c r="D30" s="75"/>
      <c r="E30" s="75"/>
      <c r="F30" s="75">
        <v>80000</v>
      </c>
      <c r="G30" s="75"/>
      <c r="H30" s="75"/>
      <c r="I30" s="145"/>
    </row>
    <row r="31" spans="1:9" ht="18.75">
      <c r="A31" s="98" t="s">
        <v>101</v>
      </c>
      <c r="B31" s="75"/>
      <c r="C31" s="75"/>
      <c r="D31" s="75"/>
      <c r="E31" s="75">
        <v>6200000</v>
      </c>
      <c r="F31" s="75"/>
      <c r="G31" s="75"/>
      <c r="H31" s="75"/>
      <c r="I31" s="145"/>
    </row>
    <row r="32" spans="1:9" ht="22.5" customHeight="1">
      <c r="A32" s="182" t="s">
        <v>102</v>
      </c>
      <c r="B32" s="75"/>
      <c r="C32" s="75"/>
      <c r="D32" s="75"/>
      <c r="E32" s="75">
        <v>333000</v>
      </c>
      <c r="F32" s="75"/>
      <c r="G32" s="75"/>
      <c r="H32" s="75"/>
      <c r="I32" s="145"/>
    </row>
    <row r="33" spans="1:9" ht="18.75">
      <c r="A33" s="183" t="s">
        <v>43</v>
      </c>
      <c r="B33" s="75">
        <v>0</v>
      </c>
      <c r="C33" s="75"/>
      <c r="D33" s="75"/>
      <c r="E33" s="75"/>
      <c r="F33" s="75"/>
      <c r="G33" s="75"/>
      <c r="H33" s="75"/>
      <c r="I33" s="145"/>
    </row>
    <row r="34" spans="1:9" ht="21" customHeight="1" thickBot="1">
      <c r="A34" s="151" t="s">
        <v>105</v>
      </c>
      <c r="B34" s="83"/>
      <c r="C34" s="84">
        <v>0</v>
      </c>
      <c r="D34" s="84"/>
      <c r="E34" s="84"/>
      <c r="F34" s="84"/>
      <c r="G34" s="84">
        <v>23000</v>
      </c>
      <c r="H34" s="143"/>
      <c r="I34" s="85"/>
    </row>
    <row r="35" spans="1:9" s="2" customFormat="1" ht="22.5" customHeight="1" thickBot="1">
      <c r="A35" s="183" t="s">
        <v>121</v>
      </c>
      <c r="B35" s="9">
        <v>841500</v>
      </c>
      <c r="C35" s="10">
        <v>0</v>
      </c>
      <c r="D35" s="10"/>
      <c r="E35" s="10">
        <v>0</v>
      </c>
      <c r="F35" s="10"/>
      <c r="G35" s="11"/>
      <c r="H35" s="11"/>
      <c r="I35" s="12"/>
    </row>
    <row r="36" spans="1:9" s="2" customFormat="1" ht="19.5" customHeight="1" thickBot="1">
      <c r="A36" s="95" t="s">
        <v>20</v>
      </c>
      <c r="B36" s="13">
        <f aca="true" t="shared" si="1" ref="B36:I36">SUM(B27:B35)</f>
        <v>841500</v>
      </c>
      <c r="C36" s="13">
        <f t="shared" si="1"/>
        <v>65000</v>
      </c>
      <c r="D36" s="13">
        <f t="shared" si="1"/>
        <v>0</v>
      </c>
      <c r="E36" s="13">
        <f t="shared" si="1"/>
        <v>6928000</v>
      </c>
      <c r="F36" s="13">
        <f t="shared" si="1"/>
        <v>80000</v>
      </c>
      <c r="G36" s="13">
        <f t="shared" si="1"/>
        <v>23000</v>
      </c>
      <c r="H36" s="13">
        <f t="shared" si="1"/>
        <v>0</v>
      </c>
      <c r="I36" s="14">
        <f t="shared" si="1"/>
        <v>0</v>
      </c>
    </row>
    <row r="37" spans="1:9" ht="21" thickBot="1">
      <c r="A37" s="95" t="s">
        <v>145</v>
      </c>
      <c r="B37" s="229">
        <f>B36+C36+D36+E36+F36+G36+I36+H36</f>
        <v>7937500</v>
      </c>
      <c r="C37" s="230"/>
      <c r="D37" s="230"/>
      <c r="E37" s="230"/>
      <c r="F37" s="230"/>
      <c r="G37" s="230"/>
      <c r="H37" s="230"/>
      <c r="I37" s="231"/>
    </row>
    <row r="38" spans="2:9" ht="13.5" thickBot="1">
      <c r="B38" s="176"/>
      <c r="C38" s="176"/>
      <c r="D38" s="177"/>
      <c r="E38" s="178"/>
      <c r="F38" s="174"/>
      <c r="G38" s="174"/>
      <c r="H38" s="174"/>
      <c r="I38" s="174"/>
    </row>
    <row r="39" spans="1:9" ht="28.5" customHeight="1" thickBot="1">
      <c r="A39" s="200" t="s">
        <v>11</v>
      </c>
      <c r="B39" s="224" t="s">
        <v>150</v>
      </c>
      <c r="C39" s="225"/>
      <c r="D39" s="225"/>
      <c r="E39" s="225"/>
      <c r="F39" s="225"/>
      <c r="G39" s="225"/>
      <c r="H39" s="225"/>
      <c r="I39" s="226"/>
    </row>
    <row r="40" spans="1:9" ht="43.5" customHeight="1" thickBot="1">
      <c r="A40" s="201" t="s">
        <v>12</v>
      </c>
      <c r="B40" s="114" t="s">
        <v>13</v>
      </c>
      <c r="C40" s="93" t="s">
        <v>14</v>
      </c>
      <c r="D40" s="93" t="s">
        <v>15</v>
      </c>
      <c r="E40" s="93" t="s">
        <v>16</v>
      </c>
      <c r="F40" s="93" t="s">
        <v>17</v>
      </c>
      <c r="G40" s="93" t="s">
        <v>18</v>
      </c>
      <c r="H40" s="93" t="s">
        <v>92</v>
      </c>
      <c r="I40" s="94" t="s">
        <v>19</v>
      </c>
    </row>
    <row r="41" spans="1:9" ht="18" customHeight="1">
      <c r="A41" s="96" t="s">
        <v>100</v>
      </c>
      <c r="B41" s="99"/>
      <c r="C41" s="100"/>
      <c r="D41" s="101"/>
      <c r="E41" s="175">
        <v>400000</v>
      </c>
      <c r="F41" s="99"/>
      <c r="G41" s="99"/>
      <c r="H41" s="99"/>
      <c r="I41" s="144"/>
    </row>
    <row r="42" spans="1:9" ht="18.75">
      <c r="A42" s="97" t="s">
        <v>40</v>
      </c>
      <c r="B42" s="75"/>
      <c r="C42" s="79"/>
      <c r="D42" s="75"/>
      <c r="E42" s="75"/>
      <c r="F42" s="75"/>
      <c r="G42" s="75"/>
      <c r="H42" s="75"/>
      <c r="I42" s="145"/>
    </row>
    <row r="43" spans="1:9" ht="18.75">
      <c r="A43" s="98" t="s">
        <v>41</v>
      </c>
      <c r="B43" s="75"/>
      <c r="C43" s="77">
        <v>55000</v>
      </c>
      <c r="D43" s="75"/>
      <c r="E43" s="75"/>
      <c r="F43" s="75"/>
      <c r="G43" s="75"/>
      <c r="H43" s="75"/>
      <c r="I43" s="145"/>
    </row>
    <row r="44" spans="1:9" ht="21" customHeight="1">
      <c r="A44" s="98" t="s">
        <v>42</v>
      </c>
      <c r="B44" s="75"/>
      <c r="C44" s="75">
        <v>15000</v>
      </c>
      <c r="D44" s="75"/>
      <c r="E44" s="75"/>
      <c r="F44" s="75">
        <v>100000</v>
      </c>
      <c r="G44" s="75"/>
      <c r="H44" s="75"/>
      <c r="I44" s="145"/>
    </row>
    <row r="45" spans="1:9" ht="18.75">
      <c r="A45" s="98" t="s">
        <v>101</v>
      </c>
      <c r="B45" s="75"/>
      <c r="C45" s="75"/>
      <c r="D45" s="75"/>
      <c r="E45" s="75">
        <v>6500000</v>
      </c>
      <c r="F45" s="75"/>
      <c r="G45" s="75"/>
      <c r="H45" s="75"/>
      <c r="I45" s="145"/>
    </row>
    <row r="46" spans="1:9" ht="19.5" customHeight="1">
      <c r="A46" s="182" t="s">
        <v>102</v>
      </c>
      <c r="B46" s="75"/>
      <c r="C46" s="75"/>
      <c r="D46" s="75"/>
      <c r="E46" s="75">
        <v>343000</v>
      </c>
      <c r="F46" s="75"/>
      <c r="G46" s="75"/>
      <c r="H46" s="75"/>
      <c r="I46" s="75"/>
    </row>
    <row r="47" spans="1:9" ht="19.5" customHeight="1">
      <c r="A47" s="183" t="s">
        <v>43</v>
      </c>
      <c r="B47" s="75">
        <v>0</v>
      </c>
      <c r="C47" s="75"/>
      <c r="D47" s="75"/>
      <c r="E47" s="75"/>
      <c r="F47" s="75"/>
      <c r="G47" s="75"/>
      <c r="H47" s="75"/>
      <c r="I47" s="75"/>
    </row>
    <row r="48" spans="1:9" ht="19.5" customHeight="1">
      <c r="A48" s="183" t="s">
        <v>121</v>
      </c>
      <c r="B48" s="75">
        <v>0</v>
      </c>
      <c r="C48" s="75"/>
      <c r="D48" s="75"/>
      <c r="E48" s="75">
        <v>0</v>
      </c>
      <c r="F48" s="75"/>
      <c r="G48" s="75"/>
      <c r="H48" s="75"/>
      <c r="I48" s="75"/>
    </row>
    <row r="49" spans="1:9" s="2" customFormat="1" ht="24" customHeight="1">
      <c r="A49" s="183" t="s">
        <v>105</v>
      </c>
      <c r="B49" s="75">
        <v>840000</v>
      </c>
      <c r="C49" s="75"/>
      <c r="D49" s="75"/>
      <c r="E49" s="75"/>
      <c r="F49" s="75"/>
      <c r="G49" s="75">
        <v>28000</v>
      </c>
      <c r="H49" s="75"/>
      <c r="I49" s="75"/>
    </row>
    <row r="50" spans="1:9" s="2" customFormat="1" ht="16.5" customHeight="1" thickBot="1">
      <c r="A50" s="179" t="s">
        <v>20</v>
      </c>
      <c r="B50" s="180">
        <f>SUM(B41:B49)</f>
        <v>840000</v>
      </c>
      <c r="C50" s="180">
        <f>SUM(C41:C49)</f>
        <v>70000</v>
      </c>
      <c r="D50" s="180">
        <f aca="true" t="shared" si="2" ref="D50:I50">SUM(D41:D47)</f>
        <v>0</v>
      </c>
      <c r="E50" s="180">
        <f>SUM(E41:E49)</f>
        <v>7243000</v>
      </c>
      <c r="F50" s="180">
        <f t="shared" si="2"/>
        <v>100000</v>
      </c>
      <c r="G50" s="180">
        <f t="shared" si="2"/>
        <v>0</v>
      </c>
      <c r="H50" s="180">
        <f t="shared" si="2"/>
        <v>0</v>
      </c>
      <c r="I50" s="181">
        <f t="shared" si="2"/>
        <v>0</v>
      </c>
    </row>
    <row r="51" spans="1:9" ht="27.75" customHeight="1" thickBot="1">
      <c r="A51" s="95" t="s">
        <v>151</v>
      </c>
      <c r="B51" s="229">
        <f>SUM(B50+C50+E50+F50+G50+H50+I50)</f>
        <v>8253000</v>
      </c>
      <c r="C51" s="230"/>
      <c r="D51" s="230"/>
      <c r="E51" s="230"/>
      <c r="F51" s="230"/>
      <c r="G51" s="230"/>
      <c r="H51" s="230"/>
      <c r="I51" s="231"/>
    </row>
    <row r="52" spans="3:5" ht="13.5" customHeight="1">
      <c r="C52" s="18"/>
      <c r="D52" s="16"/>
      <c r="E52" s="19"/>
    </row>
    <row r="53" spans="3:5" ht="13.5" customHeight="1">
      <c r="C53" s="18"/>
      <c r="D53" s="20"/>
      <c r="E53" s="21"/>
    </row>
    <row r="54" spans="4:5" ht="28.5" customHeight="1">
      <c r="D54" s="22"/>
      <c r="E54" s="23"/>
    </row>
    <row r="55" spans="3:5" ht="13.5" customHeight="1">
      <c r="C55" s="18"/>
      <c r="D55" s="16"/>
      <c r="E55" s="26"/>
    </row>
    <row r="56" spans="3:5" ht="13.5" customHeight="1">
      <c r="C56" s="18"/>
      <c r="D56" s="16"/>
      <c r="E56" s="21"/>
    </row>
    <row r="57" spans="4:5" ht="13.5" customHeight="1">
      <c r="D57" s="16"/>
      <c r="E57" s="17"/>
    </row>
    <row r="58" spans="4:5" ht="13.5" customHeight="1">
      <c r="D58" s="16"/>
      <c r="E58" s="25"/>
    </row>
    <row r="59" spans="4:5" ht="22.5" customHeight="1">
      <c r="D59" s="16"/>
      <c r="E59" s="17"/>
    </row>
    <row r="60" spans="4:5" ht="13.5" customHeight="1">
      <c r="D60" s="16"/>
      <c r="E60" s="27"/>
    </row>
    <row r="61" spans="4:5" ht="13.5" customHeight="1">
      <c r="D61" s="22"/>
      <c r="E61" s="23"/>
    </row>
    <row r="62" spans="2:5" ht="13.5" customHeight="1">
      <c r="B62" s="18"/>
      <c r="D62" s="22"/>
      <c r="E62" s="28"/>
    </row>
    <row r="63" spans="3:5" ht="13.5" customHeight="1">
      <c r="C63" s="18"/>
      <c r="D63" s="22"/>
      <c r="E63" s="29"/>
    </row>
    <row r="64" spans="3:5" ht="13.5" customHeight="1">
      <c r="C64" s="18"/>
      <c r="D64" s="24"/>
      <c r="E64" s="21"/>
    </row>
    <row r="65" spans="4:5" ht="13.5" customHeight="1">
      <c r="D65" s="16"/>
      <c r="E65" s="17"/>
    </row>
    <row r="66" spans="2:5" ht="13.5" customHeight="1">
      <c r="B66" s="18"/>
      <c r="D66" s="16"/>
      <c r="E66" s="19"/>
    </row>
    <row r="67" spans="3:5" ht="13.5" customHeight="1">
      <c r="C67" s="18"/>
      <c r="D67" s="16"/>
      <c r="E67" s="28"/>
    </row>
    <row r="68" spans="3:5" ht="13.5" customHeight="1">
      <c r="C68" s="18"/>
      <c r="D68" s="24"/>
      <c r="E68" s="21"/>
    </row>
    <row r="69" spans="4:5" ht="13.5" customHeight="1">
      <c r="D69" s="22"/>
      <c r="E69" s="17"/>
    </row>
    <row r="70" spans="3:5" ht="22.5" customHeight="1">
      <c r="C70" s="18"/>
      <c r="D70" s="22"/>
      <c r="E70" s="28"/>
    </row>
    <row r="71" spans="4:5" ht="13.5" customHeight="1">
      <c r="D71" s="24"/>
      <c r="E71" s="27"/>
    </row>
    <row r="72" spans="4:5" ht="13.5" customHeight="1">
      <c r="D72" s="16"/>
      <c r="E72" s="17"/>
    </row>
    <row r="73" spans="4:5" ht="13.5" customHeight="1">
      <c r="D73" s="24"/>
      <c r="E73" s="21"/>
    </row>
    <row r="74" spans="4:5" ht="13.5" customHeight="1">
      <c r="D74" s="16"/>
      <c r="E74" s="17"/>
    </row>
    <row r="75" spans="4:5" ht="13.5" customHeight="1">
      <c r="D75" s="16"/>
      <c r="E75" s="17"/>
    </row>
    <row r="76" spans="1:5" ht="13.5" customHeight="1">
      <c r="A76" s="18"/>
      <c r="D76" s="30"/>
      <c r="E76" s="28"/>
    </row>
    <row r="77" spans="2:5" ht="13.5" customHeight="1">
      <c r="B77" s="18"/>
      <c r="C77" s="18"/>
      <c r="D77" s="31"/>
      <c r="E77" s="28"/>
    </row>
    <row r="78" spans="2:5" ht="13.5" customHeight="1">
      <c r="B78" s="18"/>
      <c r="C78" s="18"/>
      <c r="D78" s="31"/>
      <c r="E78" s="19"/>
    </row>
    <row r="79" spans="2:5" ht="12.75">
      <c r="B79" s="18"/>
      <c r="C79" s="18"/>
      <c r="D79" s="24"/>
      <c r="E79" s="25"/>
    </row>
    <row r="80" spans="4:5" ht="12.75">
      <c r="D80" s="16"/>
      <c r="E80" s="17"/>
    </row>
    <row r="81" spans="2:5" ht="12.75">
      <c r="B81" s="18"/>
      <c r="D81" s="16"/>
      <c r="E81" s="28"/>
    </row>
    <row r="82" spans="3:5" ht="12.75">
      <c r="C82" s="18"/>
      <c r="D82" s="16"/>
      <c r="E82" s="19"/>
    </row>
    <row r="83" spans="3:5" ht="12.75">
      <c r="C83" s="18"/>
      <c r="D83" s="24"/>
      <c r="E83" s="21"/>
    </row>
    <row r="84" spans="4:5" ht="12.75">
      <c r="D84" s="16"/>
      <c r="E84" s="17"/>
    </row>
    <row r="85" spans="4:5" ht="12.75">
      <c r="D85" s="16"/>
      <c r="E85" s="17"/>
    </row>
    <row r="86" spans="4:5" ht="12.75">
      <c r="D86" s="32"/>
      <c r="E86" s="33"/>
    </row>
    <row r="87" spans="4:5" ht="12.75">
      <c r="D87" s="16"/>
      <c r="E87" s="17"/>
    </row>
    <row r="88" spans="4:5" ht="12.75">
      <c r="D88" s="16"/>
      <c r="E88" s="17"/>
    </row>
    <row r="89" spans="4:5" ht="12.75">
      <c r="D89" s="16"/>
      <c r="E89" s="17"/>
    </row>
    <row r="90" spans="4:5" ht="12.75">
      <c r="D90" s="24"/>
      <c r="E90" s="21"/>
    </row>
    <row r="91" spans="4:5" ht="12.75">
      <c r="D91" s="16"/>
      <c r="E91" s="17"/>
    </row>
    <row r="92" spans="4:5" ht="12.75">
      <c r="D92" s="24"/>
      <c r="E92" s="21"/>
    </row>
    <row r="93" spans="4:5" ht="12.75">
      <c r="D93" s="16"/>
      <c r="E93" s="17"/>
    </row>
    <row r="94" spans="4:5" ht="12.75">
      <c r="D94" s="16"/>
      <c r="E94" s="17"/>
    </row>
    <row r="95" spans="4:5" ht="12.75">
      <c r="D95" s="16"/>
      <c r="E95" s="17"/>
    </row>
    <row r="96" spans="4:5" ht="28.5" customHeight="1">
      <c r="D96" s="16"/>
      <c r="E96" s="17"/>
    </row>
    <row r="97" spans="1:5" ht="12.75">
      <c r="A97" s="34"/>
      <c r="B97" s="34"/>
      <c r="C97" s="34"/>
      <c r="D97" s="35"/>
      <c r="E97" s="36"/>
    </row>
    <row r="98" spans="3:5" ht="12.75">
      <c r="C98" s="18"/>
      <c r="D98" s="16"/>
      <c r="E98" s="19"/>
    </row>
    <row r="99" spans="4:5" ht="12.75">
      <c r="D99" s="37"/>
      <c r="E99" s="38"/>
    </row>
    <row r="100" spans="4:5" ht="12.75">
      <c r="D100" s="16"/>
      <c r="E100" s="17"/>
    </row>
    <row r="101" spans="4:5" ht="12.75">
      <c r="D101" s="32"/>
      <c r="E101" s="33"/>
    </row>
    <row r="102" spans="4:5" ht="12.75">
      <c r="D102" s="32"/>
      <c r="E102" s="33"/>
    </row>
    <row r="103" spans="4:5" ht="12.75">
      <c r="D103" s="16"/>
      <c r="E103" s="17"/>
    </row>
    <row r="104" spans="4:5" ht="12.75">
      <c r="D104" s="24"/>
      <c r="E104" s="21"/>
    </row>
    <row r="105" spans="4:5" ht="12.75">
      <c r="D105" s="16"/>
      <c r="E105" s="17"/>
    </row>
    <row r="106" spans="4:5" ht="12.75">
      <c r="D106" s="16"/>
      <c r="E106" s="17"/>
    </row>
    <row r="107" spans="4:5" ht="12.75">
      <c r="D107" s="24"/>
      <c r="E107" s="21"/>
    </row>
    <row r="108" spans="4:5" ht="12.75">
      <c r="D108" s="16"/>
      <c r="E108" s="17"/>
    </row>
    <row r="109" spans="4:5" ht="12.75">
      <c r="D109" s="32"/>
      <c r="E109" s="33"/>
    </row>
    <row r="110" spans="4:5" ht="12.75">
      <c r="D110" s="24"/>
      <c r="E110" s="38"/>
    </row>
    <row r="111" spans="4:5" ht="12.75">
      <c r="D111" s="22"/>
      <c r="E111" s="33"/>
    </row>
    <row r="112" spans="4:5" ht="12.75">
      <c r="D112" s="24"/>
      <c r="E112" s="21"/>
    </row>
    <row r="113" spans="4:5" ht="12.75">
      <c r="D113" s="16"/>
      <c r="E113" s="17"/>
    </row>
    <row r="114" spans="3:5" ht="12.75">
      <c r="C114" s="18"/>
      <c r="D114" s="16"/>
      <c r="E114" s="19"/>
    </row>
    <row r="115" spans="4:5" ht="12.75">
      <c r="D115" s="22"/>
      <c r="E115" s="21"/>
    </row>
    <row r="116" spans="4:5" ht="12.75">
      <c r="D116" s="22"/>
      <c r="E116" s="33"/>
    </row>
    <row r="117" spans="3:5" ht="12.75">
      <c r="C117" s="18"/>
      <c r="D117" s="22"/>
      <c r="E117" s="39"/>
    </row>
    <row r="118" spans="3:5" ht="12.75">
      <c r="C118" s="18"/>
      <c r="D118" s="24"/>
      <c r="E118" s="25"/>
    </row>
    <row r="119" spans="4:5" ht="12.75">
      <c r="D119" s="16"/>
      <c r="E119" s="17"/>
    </row>
    <row r="120" spans="4:5" ht="11.25" customHeight="1">
      <c r="D120" s="37"/>
      <c r="E120" s="40"/>
    </row>
    <row r="121" spans="4:5" ht="24" customHeight="1">
      <c r="D121" s="32"/>
      <c r="E121" s="33"/>
    </row>
    <row r="122" spans="2:5" ht="15" customHeight="1">
      <c r="B122" s="18"/>
      <c r="D122" s="32"/>
      <c r="E122" s="41"/>
    </row>
    <row r="123" spans="3:5" ht="11.25" customHeight="1">
      <c r="C123" s="18"/>
      <c r="D123" s="32"/>
      <c r="E123" s="41"/>
    </row>
    <row r="124" spans="4:5" ht="12.75">
      <c r="D124" s="37"/>
      <c r="E124" s="38"/>
    </row>
    <row r="125" spans="4:5" ht="13.5" customHeight="1">
      <c r="D125" s="32"/>
      <c r="E125" s="33"/>
    </row>
    <row r="126" spans="2:5" ht="12.75" customHeight="1">
      <c r="B126" s="18"/>
      <c r="D126" s="32"/>
      <c r="E126" s="42"/>
    </row>
    <row r="127" spans="3:5" ht="12.75" customHeight="1">
      <c r="C127" s="18"/>
      <c r="D127" s="32"/>
      <c r="E127" s="19"/>
    </row>
    <row r="128" spans="3:5" ht="12.75">
      <c r="C128" s="18"/>
      <c r="D128" s="24"/>
      <c r="E128" s="25"/>
    </row>
    <row r="129" spans="4:5" ht="12.75">
      <c r="D129" s="16"/>
      <c r="E129" s="17"/>
    </row>
    <row r="130" spans="3:5" ht="12.75">
      <c r="C130" s="18"/>
      <c r="D130" s="16"/>
      <c r="E130" s="39"/>
    </row>
    <row r="131" spans="4:5" ht="12.75">
      <c r="D131" s="37"/>
      <c r="E131" s="38"/>
    </row>
    <row r="132" spans="4:5" ht="12.75">
      <c r="D132" s="32"/>
      <c r="E132" s="33"/>
    </row>
    <row r="133" spans="4:5" ht="19.5" customHeight="1">
      <c r="D133" s="16"/>
      <c r="E133" s="17"/>
    </row>
    <row r="134" spans="1:5" ht="15" customHeight="1">
      <c r="A134" s="43"/>
      <c r="B134" s="5"/>
      <c r="C134" s="5"/>
      <c r="D134" s="5"/>
      <c r="E134" s="28"/>
    </row>
    <row r="135" spans="1:5" ht="12.75">
      <c r="A135" s="18"/>
      <c r="D135" s="30"/>
      <c r="E135" s="28"/>
    </row>
    <row r="136" spans="1:5" ht="12.75">
      <c r="A136" s="18"/>
      <c r="B136" s="18"/>
      <c r="D136" s="30"/>
      <c r="E136" s="19"/>
    </row>
    <row r="137" spans="3:5" ht="12.75">
      <c r="C137" s="18"/>
      <c r="D137" s="16"/>
      <c r="E137" s="28"/>
    </row>
    <row r="138" spans="4:5" ht="12.75">
      <c r="D138" s="20"/>
      <c r="E138" s="21"/>
    </row>
    <row r="139" spans="2:5" ht="12.75">
      <c r="B139" s="18"/>
      <c r="D139" s="16"/>
      <c r="E139" s="19"/>
    </row>
    <row r="140" spans="3:5" ht="12.75">
      <c r="C140" s="18"/>
      <c r="D140" s="16"/>
      <c r="E140" s="19"/>
    </row>
    <row r="141" spans="4:5" ht="22.5" customHeight="1">
      <c r="D141" s="24"/>
      <c r="E141" s="25"/>
    </row>
    <row r="142" spans="3:5" ht="12.75">
      <c r="C142" s="18"/>
      <c r="D142" s="16"/>
      <c r="E142" s="26"/>
    </row>
    <row r="143" spans="4:5" ht="12.75">
      <c r="D143" s="16"/>
      <c r="E143" s="25"/>
    </row>
    <row r="144" spans="2:5" ht="12.75">
      <c r="B144" s="18"/>
      <c r="D144" s="22"/>
      <c r="E144" s="28"/>
    </row>
    <row r="145" spans="3:5" ht="12.75">
      <c r="C145" s="18"/>
      <c r="D145" s="22"/>
      <c r="E145" s="29"/>
    </row>
    <row r="146" spans="4:5" ht="13.5" customHeight="1">
      <c r="D146" s="24"/>
      <c r="E146" s="21"/>
    </row>
    <row r="147" spans="1:5" ht="13.5" customHeight="1">
      <c r="A147" s="18"/>
      <c r="D147" s="30"/>
      <c r="E147" s="28"/>
    </row>
    <row r="148" spans="2:5" ht="13.5" customHeight="1">
      <c r="B148" s="18"/>
      <c r="D148" s="16"/>
      <c r="E148" s="28"/>
    </row>
    <row r="149" spans="3:5" ht="12.75">
      <c r="C149" s="18"/>
      <c r="D149" s="16"/>
      <c r="E149" s="19"/>
    </row>
    <row r="150" spans="3:5" ht="12.75">
      <c r="C150" s="18"/>
      <c r="D150" s="24"/>
      <c r="E150" s="21"/>
    </row>
    <row r="151" spans="3:5" ht="12.75">
      <c r="C151" s="18"/>
      <c r="D151" s="16"/>
      <c r="E151" s="19"/>
    </row>
    <row r="152" spans="4:5" ht="12.75">
      <c r="D152" s="37"/>
      <c r="E152" s="38"/>
    </row>
    <row r="153" spans="3:5" ht="12.75">
      <c r="C153" s="18"/>
      <c r="D153" s="22"/>
      <c r="E153" s="39"/>
    </row>
    <row r="154" spans="3:5" ht="12.75">
      <c r="C154" s="18"/>
      <c r="D154" s="24"/>
      <c r="E154" s="25"/>
    </row>
    <row r="155" spans="4:5" ht="12.75">
      <c r="D155" s="37"/>
      <c r="E155" s="44"/>
    </row>
    <row r="156" spans="2:5" ht="12.75">
      <c r="B156" s="18"/>
      <c r="D156" s="32"/>
      <c r="E156" s="42"/>
    </row>
    <row r="157" spans="3:5" ht="12.75">
      <c r="C157" s="18"/>
      <c r="D157" s="32"/>
      <c r="E157" s="19"/>
    </row>
    <row r="158" spans="3:5" ht="12.75">
      <c r="C158" s="18"/>
      <c r="D158" s="24"/>
      <c r="E158" s="25"/>
    </row>
    <row r="159" spans="3:5" ht="12.75">
      <c r="C159" s="18"/>
      <c r="D159" s="24"/>
      <c r="E159" s="25"/>
    </row>
    <row r="160" spans="1:9" s="45" customFormat="1" ht="18" customHeight="1">
      <c r="A160" s="15"/>
      <c r="B160" s="15"/>
      <c r="C160" s="15"/>
      <c r="D160" s="16"/>
      <c r="E160" s="17"/>
      <c r="F160" s="1"/>
      <c r="G160" s="1"/>
      <c r="H160" s="1"/>
      <c r="I160" s="1"/>
    </row>
    <row r="161" spans="1:9" ht="28.5" customHeight="1">
      <c r="A161" s="227"/>
      <c r="B161" s="228"/>
      <c r="C161" s="228"/>
      <c r="D161" s="228"/>
      <c r="E161" s="228"/>
      <c r="F161" s="45"/>
      <c r="G161" s="45"/>
      <c r="H161" s="45"/>
      <c r="I161" s="45"/>
    </row>
    <row r="162" spans="1:5" ht="12.75">
      <c r="A162" s="34"/>
      <c r="B162" s="34"/>
      <c r="C162" s="34"/>
      <c r="D162" s="35"/>
      <c r="E162" s="36"/>
    </row>
    <row r="164" spans="1:5" ht="15">
      <c r="A164" s="47"/>
      <c r="B164" s="18"/>
      <c r="C164" s="18"/>
      <c r="D164" s="48"/>
      <c r="E164" s="4"/>
    </row>
    <row r="165" spans="1:5" ht="17.25" customHeight="1">
      <c r="A165" s="18"/>
      <c r="B165" s="18"/>
      <c r="C165" s="18"/>
      <c r="D165" s="48"/>
      <c r="E165" s="4"/>
    </row>
    <row r="166" spans="1:5" ht="13.5" customHeight="1">
      <c r="A166" s="18"/>
      <c r="B166" s="18"/>
      <c r="C166" s="18"/>
      <c r="D166" s="48"/>
      <c r="E166" s="4"/>
    </row>
    <row r="167" spans="1:5" ht="12.75">
      <c r="A167" s="18"/>
      <c r="B167" s="18"/>
      <c r="C167" s="18"/>
      <c r="D167" s="48"/>
      <c r="E167" s="4"/>
    </row>
    <row r="168" spans="1:5" ht="12.75">
      <c r="A168" s="18"/>
      <c r="B168" s="18"/>
      <c r="C168" s="18"/>
      <c r="D168" s="48"/>
      <c r="E168" s="4"/>
    </row>
    <row r="169" spans="1:3" ht="12.75">
      <c r="A169" s="18"/>
      <c r="B169" s="18"/>
      <c r="C169" s="18"/>
    </row>
    <row r="170" spans="1:5" ht="12.75">
      <c r="A170" s="18"/>
      <c r="B170" s="18"/>
      <c r="C170" s="18"/>
      <c r="D170" s="48"/>
      <c r="E170" s="4"/>
    </row>
    <row r="171" spans="1:5" ht="12.75">
      <c r="A171" s="18"/>
      <c r="B171" s="18"/>
      <c r="C171" s="18"/>
      <c r="D171" s="48"/>
      <c r="E171" s="49"/>
    </row>
    <row r="172" spans="1:5" ht="22.5" customHeight="1">
      <c r="A172" s="18"/>
      <c r="B172" s="18"/>
      <c r="C172" s="18"/>
      <c r="D172" s="48"/>
      <c r="E172" s="4"/>
    </row>
    <row r="173" spans="1:5" ht="22.5" customHeight="1">
      <c r="A173" s="18"/>
      <c r="B173" s="18"/>
      <c r="C173" s="18"/>
      <c r="D173" s="48"/>
      <c r="E173" s="26"/>
    </row>
    <row r="174" spans="4:5" ht="12.75">
      <c r="D174" s="24"/>
      <c r="E174" s="27"/>
    </row>
  </sheetData>
  <sheetProtection/>
  <mergeCells count="8">
    <mergeCell ref="B39:I39"/>
    <mergeCell ref="A161:E161"/>
    <mergeCell ref="B3:I3"/>
    <mergeCell ref="B51:I51"/>
    <mergeCell ref="A1:I1"/>
    <mergeCell ref="B23:I23"/>
    <mergeCell ref="B25:I25"/>
    <mergeCell ref="B37:I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3" max="11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"/>
  <sheetViews>
    <sheetView view="pageLayout" zoomScale="90" zoomScaleSheetLayoutView="100" zoomScalePageLayoutView="90" workbookViewId="0" topLeftCell="B44">
      <selection activeCell="E21" sqref="E21:F21"/>
    </sheetView>
  </sheetViews>
  <sheetFormatPr defaultColWidth="11.421875" defaultRowHeight="12.75"/>
  <cols>
    <col min="1" max="1" width="6.7109375" style="70" customWidth="1"/>
    <col min="2" max="2" width="24.00390625" style="71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6.8515625" style="3" customWidth="1"/>
    <col min="15" max="15" width="9.57421875" style="3" customWidth="1"/>
    <col min="16" max="17" width="7.28125" style="3" customWidth="1"/>
    <col min="18" max="18" width="10.7109375" style="3" customWidth="1"/>
    <col min="19" max="19" width="10.1406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1" spans="1:21" ht="17.25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3"/>
      <c r="U1" s="190"/>
    </row>
    <row r="2" spans="1:21" s="4" customFormat="1" ht="71.25">
      <c r="A2" s="72" t="s">
        <v>22</v>
      </c>
      <c r="B2" s="72" t="s">
        <v>23</v>
      </c>
      <c r="C2" s="72" t="s">
        <v>146</v>
      </c>
      <c r="D2" s="72" t="s">
        <v>89</v>
      </c>
      <c r="E2" s="170" t="s">
        <v>90</v>
      </c>
      <c r="F2" s="170" t="s">
        <v>128</v>
      </c>
      <c r="G2" s="72" t="s">
        <v>129</v>
      </c>
      <c r="H2" s="72" t="s">
        <v>140</v>
      </c>
      <c r="I2" s="72" t="s">
        <v>141</v>
      </c>
      <c r="J2" s="72" t="s">
        <v>83</v>
      </c>
      <c r="K2" s="72" t="s">
        <v>84</v>
      </c>
      <c r="L2" s="72" t="s">
        <v>85</v>
      </c>
      <c r="M2" s="72" t="s">
        <v>86</v>
      </c>
      <c r="N2" s="72" t="s">
        <v>24</v>
      </c>
      <c r="O2" s="72" t="s">
        <v>148</v>
      </c>
      <c r="P2" s="72" t="s">
        <v>149</v>
      </c>
      <c r="Q2" s="72" t="s">
        <v>115</v>
      </c>
      <c r="R2" s="72" t="s">
        <v>135</v>
      </c>
      <c r="S2" s="72" t="s">
        <v>91</v>
      </c>
      <c r="T2" s="72" t="s">
        <v>137</v>
      </c>
      <c r="U2" s="72" t="s">
        <v>147</v>
      </c>
    </row>
    <row r="3" spans="1:21" ht="9" customHeight="1">
      <c r="A3" s="106"/>
      <c r="B3" s="107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4" customFormat="1" ht="30.75" customHeight="1">
      <c r="A4" s="106"/>
      <c r="B4" s="108" t="s">
        <v>103</v>
      </c>
      <c r="C4" s="103">
        <f>SUM(C43+C71+C112+C124+C138+C152+C162)</f>
        <v>7690880</v>
      </c>
      <c r="D4" s="103">
        <f>+D43+D71+D112+D124</f>
        <v>227280</v>
      </c>
      <c r="E4" s="103">
        <f>SUM(E43+E71+E112+E152)</f>
        <v>165500</v>
      </c>
      <c r="F4" s="103">
        <f>SUM(F43+F71+F112+F124)</f>
        <v>0</v>
      </c>
      <c r="G4" s="103">
        <f>SUM(G43+G71+G112+G124+G152)</f>
        <v>45000</v>
      </c>
      <c r="H4" s="103">
        <f>SUM(H43+H71+H112+H124+H152)</f>
        <v>0</v>
      </c>
      <c r="I4" s="103">
        <f>+I43+I71+I112+I124</f>
        <v>15000</v>
      </c>
      <c r="J4" s="103">
        <f>+J43+J71+J112+J124+J152+J138</f>
        <v>6000000</v>
      </c>
      <c r="K4" s="103">
        <f>SUM(K43+K71+K112+K124)</f>
        <v>20000</v>
      </c>
      <c r="L4" s="103">
        <f>+L43+L71+L112+L124</f>
        <v>60000</v>
      </c>
      <c r="M4" s="103">
        <f>+M43+M71+M112+M124</f>
        <v>50000</v>
      </c>
      <c r="N4" s="103">
        <f>+N43+N71+N112+N124</f>
        <v>50000</v>
      </c>
      <c r="O4" s="103">
        <v>3000</v>
      </c>
      <c r="P4" s="103">
        <f>+P43+P71+P112+P124</f>
        <v>15000</v>
      </c>
      <c r="Q4" s="103">
        <f>SUM(Q152+Q162)</f>
        <v>203000</v>
      </c>
      <c r="R4" s="103">
        <f>SUM(R162)</f>
        <v>0</v>
      </c>
      <c r="S4" s="103">
        <f>SUM(S43+S71+S112+S124+S138+S152)</f>
        <v>837100</v>
      </c>
      <c r="T4" s="103">
        <f>SUM(T43+T71+T112+T124+T138+T152+T162)</f>
        <v>7937500</v>
      </c>
      <c r="U4" s="103">
        <f>SUM(U43+U71+U112+U124+U138+U152+U162)</f>
        <v>8253000</v>
      </c>
    </row>
    <row r="5" spans="1:21" s="4" customFormat="1" ht="71.25">
      <c r="A5" s="187" t="s">
        <v>35</v>
      </c>
      <c r="B5" s="188" t="s">
        <v>45</v>
      </c>
      <c r="C5" s="72" t="s">
        <v>136</v>
      </c>
      <c r="D5" s="72" t="s">
        <v>89</v>
      </c>
      <c r="E5" s="170" t="s">
        <v>90</v>
      </c>
      <c r="F5" s="170" t="s">
        <v>128</v>
      </c>
      <c r="G5" s="72" t="s">
        <v>14</v>
      </c>
      <c r="H5" s="72" t="s">
        <v>140</v>
      </c>
      <c r="I5" s="72" t="s">
        <v>141</v>
      </c>
      <c r="J5" s="72" t="s">
        <v>83</v>
      </c>
      <c r="K5" s="72" t="s">
        <v>84</v>
      </c>
      <c r="L5" s="72" t="s">
        <v>85</v>
      </c>
      <c r="M5" s="72" t="s">
        <v>86</v>
      </c>
      <c r="N5" s="72" t="s">
        <v>24</v>
      </c>
      <c r="O5" s="72" t="s">
        <v>148</v>
      </c>
      <c r="P5" s="72" t="s">
        <v>149</v>
      </c>
      <c r="Q5" s="72" t="s">
        <v>115</v>
      </c>
      <c r="R5" s="72" t="s">
        <v>135</v>
      </c>
      <c r="S5" s="72" t="s">
        <v>91</v>
      </c>
      <c r="T5" s="72" t="s">
        <v>122</v>
      </c>
      <c r="U5" s="72" t="s">
        <v>137</v>
      </c>
    </row>
    <row r="6" spans="1:23" s="4" customFormat="1" ht="12.75">
      <c r="A6" s="147">
        <v>3</v>
      </c>
      <c r="B6" s="148" t="s">
        <v>25</v>
      </c>
      <c r="C6" s="103">
        <f>SUM(D6+E6)</f>
        <v>392780</v>
      </c>
      <c r="D6" s="103">
        <f>SUM(D7+D11+D36)</f>
        <v>227280</v>
      </c>
      <c r="E6" s="103">
        <f>SUM(E7+E11+E36)</f>
        <v>165500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>
        <f>SUM(Q7)</f>
        <v>0</v>
      </c>
      <c r="R6" s="103"/>
      <c r="S6" s="103"/>
      <c r="T6" s="103">
        <v>395000</v>
      </c>
      <c r="U6" s="103">
        <v>400000</v>
      </c>
      <c r="W6" s="42"/>
    </row>
    <row r="7" spans="1:21" s="4" customFormat="1" ht="3.75" customHeight="1">
      <c r="A7" s="147"/>
      <c r="B7" s="148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ht="12.75" hidden="1">
      <c r="A8" s="149"/>
      <c r="B8" s="150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ht="12.75" hidden="1">
      <c r="A9" s="149"/>
      <c r="B9" s="150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12.75" hidden="1">
      <c r="A10" s="149"/>
      <c r="B10" s="150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4" customFormat="1" ht="12.75">
      <c r="A11" s="147">
        <v>32</v>
      </c>
      <c r="B11" s="148" t="s">
        <v>27</v>
      </c>
      <c r="C11" s="103">
        <f>SUM(D11+E11+G11+H11+I11+J11+K11+L11+M11+N11+P11+S11)</f>
        <v>392780</v>
      </c>
      <c r="D11" s="103">
        <f>SUM(D12:D35)</f>
        <v>227280</v>
      </c>
      <c r="E11" s="103">
        <f>SUM(E12:E35)</f>
        <v>165500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>
        <f>SUM(Q12:Q35)</f>
        <v>0</v>
      </c>
      <c r="R11" s="103"/>
      <c r="S11" s="103"/>
      <c r="T11" s="103">
        <v>395000</v>
      </c>
      <c r="U11" s="103">
        <v>400000</v>
      </c>
    </row>
    <row r="12" spans="1:21" s="4" customFormat="1" ht="12.75">
      <c r="A12" s="110">
        <v>3211</v>
      </c>
      <c r="B12" s="111" t="s">
        <v>46</v>
      </c>
      <c r="C12" s="102">
        <v>10000</v>
      </c>
      <c r="D12" s="104">
        <v>10000</v>
      </c>
      <c r="E12" s="104"/>
      <c r="F12" s="104"/>
      <c r="G12" s="10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2">
        <v>0</v>
      </c>
      <c r="U12" s="102">
        <v>0</v>
      </c>
    </row>
    <row r="13" spans="1:21" s="4" customFormat="1" ht="12.75">
      <c r="A13" s="110">
        <v>3213</v>
      </c>
      <c r="B13" s="111" t="s">
        <v>47</v>
      </c>
      <c r="C13" s="102">
        <v>7500</v>
      </c>
      <c r="D13" s="104">
        <v>7500</v>
      </c>
      <c r="E13" s="104"/>
      <c r="F13" s="104"/>
      <c r="G13" s="104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2">
        <v>0</v>
      </c>
      <c r="U13" s="102">
        <v>0</v>
      </c>
    </row>
    <row r="14" spans="1:21" s="4" customFormat="1" ht="12.75">
      <c r="A14" s="110">
        <v>3214</v>
      </c>
      <c r="B14" s="111" t="s">
        <v>123</v>
      </c>
      <c r="C14" s="102">
        <v>0</v>
      </c>
      <c r="D14" s="104">
        <v>0</v>
      </c>
      <c r="E14" s="104"/>
      <c r="F14" s="104"/>
      <c r="G14" s="104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2">
        <v>0</v>
      </c>
      <c r="U14" s="102">
        <v>0</v>
      </c>
    </row>
    <row r="15" spans="1:21" s="4" customFormat="1" ht="12.75">
      <c r="A15" s="110">
        <v>3221</v>
      </c>
      <c r="B15" s="111" t="s">
        <v>48</v>
      </c>
      <c r="C15" s="102">
        <v>35000</v>
      </c>
      <c r="D15" s="104">
        <v>35000</v>
      </c>
      <c r="E15" s="104"/>
      <c r="F15" s="104"/>
      <c r="G15" s="104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2">
        <v>0</v>
      </c>
      <c r="U15" s="102">
        <v>0</v>
      </c>
    </row>
    <row r="16" spans="1:21" s="4" customFormat="1" ht="12.75">
      <c r="A16" s="110">
        <v>3222</v>
      </c>
      <c r="B16" s="111" t="s">
        <v>71</v>
      </c>
      <c r="C16" s="102">
        <v>30000</v>
      </c>
      <c r="D16" s="104">
        <v>30000</v>
      </c>
      <c r="E16" s="104"/>
      <c r="F16" s="104"/>
      <c r="G16" s="104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2">
        <v>0</v>
      </c>
      <c r="U16" s="102">
        <v>0</v>
      </c>
    </row>
    <row r="17" spans="1:21" s="4" customFormat="1" ht="12.75">
      <c r="A17" s="110">
        <v>3223</v>
      </c>
      <c r="B17" s="111" t="s">
        <v>49</v>
      </c>
      <c r="C17" s="102">
        <v>140000</v>
      </c>
      <c r="D17" s="104"/>
      <c r="E17" s="104">
        <v>140000</v>
      </c>
      <c r="F17" s="104"/>
      <c r="G17" s="104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2">
        <v>0</v>
      </c>
      <c r="U17" s="102">
        <v>0</v>
      </c>
    </row>
    <row r="18" spans="1:21" s="4" customFormat="1" ht="12.75">
      <c r="A18" s="110">
        <v>3224</v>
      </c>
      <c r="B18" s="111" t="s">
        <v>50</v>
      </c>
      <c r="C18" s="102">
        <v>20000</v>
      </c>
      <c r="D18" s="104">
        <v>20000</v>
      </c>
      <c r="E18" s="104"/>
      <c r="F18" s="104"/>
      <c r="G18" s="104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2">
        <v>0</v>
      </c>
      <c r="U18" s="102">
        <v>0</v>
      </c>
    </row>
    <row r="19" spans="1:21" s="4" customFormat="1" ht="12.75">
      <c r="A19" s="110">
        <v>3225</v>
      </c>
      <c r="B19" s="111" t="s">
        <v>124</v>
      </c>
      <c r="C19" s="102">
        <v>5000</v>
      </c>
      <c r="D19" s="104">
        <v>5000</v>
      </c>
      <c r="E19" s="104"/>
      <c r="F19" s="104"/>
      <c r="G19" s="10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2">
        <v>0</v>
      </c>
      <c r="U19" s="102">
        <v>0</v>
      </c>
    </row>
    <row r="20" spans="1:21" s="4" customFormat="1" ht="12.75">
      <c r="A20" s="110">
        <v>3227</v>
      </c>
      <c r="B20" s="111" t="s">
        <v>79</v>
      </c>
      <c r="C20" s="102">
        <v>5000</v>
      </c>
      <c r="D20" s="104">
        <v>5000</v>
      </c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2">
        <v>0</v>
      </c>
      <c r="U20" s="102">
        <v>0</v>
      </c>
    </row>
    <row r="21" spans="1:21" s="4" customFormat="1" ht="12.75">
      <c r="A21" s="110">
        <v>3231</v>
      </c>
      <c r="B21" s="111" t="s">
        <v>134</v>
      </c>
      <c r="C21" s="102">
        <v>3500</v>
      </c>
      <c r="D21" s="104"/>
      <c r="E21" s="104">
        <v>3500</v>
      </c>
      <c r="F21" s="104"/>
      <c r="G21" s="104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2">
        <v>0</v>
      </c>
      <c r="U21" s="102">
        <v>0</v>
      </c>
    </row>
    <row r="22" spans="1:21" s="4" customFormat="1" ht="12.75">
      <c r="A22" s="110">
        <v>3232</v>
      </c>
      <c r="B22" s="111" t="s">
        <v>53</v>
      </c>
      <c r="C22" s="102">
        <v>10000</v>
      </c>
      <c r="D22" s="104">
        <v>10000</v>
      </c>
      <c r="E22" s="104"/>
      <c r="F22" s="104"/>
      <c r="G22" s="104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2">
        <v>0</v>
      </c>
      <c r="U22" s="102">
        <v>0</v>
      </c>
    </row>
    <row r="23" spans="1:21" s="4" customFormat="1" ht="12.75">
      <c r="A23" s="110">
        <v>3232</v>
      </c>
      <c r="B23" s="111" t="s">
        <v>142</v>
      </c>
      <c r="C23" s="102">
        <v>15000</v>
      </c>
      <c r="D23" s="104"/>
      <c r="E23" s="104">
        <v>15000</v>
      </c>
      <c r="F23" s="104"/>
      <c r="G23" s="104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2"/>
      <c r="U23" s="102"/>
    </row>
    <row r="24" spans="1:21" s="4" customFormat="1" ht="12.75">
      <c r="A24" s="110">
        <v>3233</v>
      </c>
      <c r="B24" s="111" t="s">
        <v>54</v>
      </c>
      <c r="C24" s="102">
        <v>3000</v>
      </c>
      <c r="D24" s="104">
        <v>3000</v>
      </c>
      <c r="E24" s="104"/>
      <c r="F24" s="104"/>
      <c r="G24" s="104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2">
        <v>0</v>
      </c>
      <c r="U24" s="102">
        <v>0</v>
      </c>
    </row>
    <row r="25" spans="1:21" s="4" customFormat="1" ht="12.75">
      <c r="A25" s="110">
        <v>3234</v>
      </c>
      <c r="B25" s="112" t="s">
        <v>55</v>
      </c>
      <c r="C25" s="102">
        <v>20000</v>
      </c>
      <c r="D25" s="104">
        <v>20000</v>
      </c>
      <c r="E25" s="104"/>
      <c r="F25" s="104"/>
      <c r="G25" s="104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2">
        <v>0</v>
      </c>
      <c r="U25" s="102">
        <v>0</v>
      </c>
    </row>
    <row r="26" spans="1:21" s="4" customFormat="1" ht="12.75">
      <c r="A26" s="110">
        <v>3235</v>
      </c>
      <c r="B26" s="112" t="s">
        <v>80</v>
      </c>
      <c r="C26" s="102">
        <v>14000</v>
      </c>
      <c r="D26" s="104">
        <v>14000</v>
      </c>
      <c r="E26" s="104"/>
      <c r="F26" s="104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2">
        <v>0</v>
      </c>
      <c r="U26" s="102">
        <v>0</v>
      </c>
    </row>
    <row r="27" spans="1:21" s="4" customFormat="1" ht="12.75">
      <c r="A27" s="110">
        <v>3236</v>
      </c>
      <c r="B27" s="111" t="s">
        <v>56</v>
      </c>
      <c r="C27" s="102">
        <v>7000</v>
      </c>
      <c r="D27" s="104"/>
      <c r="E27" s="104">
        <v>7000</v>
      </c>
      <c r="F27" s="104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2">
        <v>0</v>
      </c>
      <c r="U27" s="102">
        <v>0</v>
      </c>
    </row>
    <row r="28" spans="1:21" s="4" customFormat="1" ht="12.75">
      <c r="A28" s="110">
        <v>3237</v>
      </c>
      <c r="B28" s="111" t="s">
        <v>57</v>
      </c>
      <c r="C28" s="102">
        <v>10000</v>
      </c>
      <c r="D28" s="104">
        <v>10000</v>
      </c>
      <c r="E28" s="104"/>
      <c r="F28" s="104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2">
        <v>0</v>
      </c>
      <c r="U28" s="102">
        <v>0</v>
      </c>
    </row>
    <row r="29" spans="1:21" s="4" customFormat="1" ht="12.75">
      <c r="A29" s="110">
        <v>3238</v>
      </c>
      <c r="B29" s="111" t="s">
        <v>58</v>
      </c>
      <c r="C29" s="102">
        <v>12000</v>
      </c>
      <c r="D29" s="104">
        <v>12000</v>
      </c>
      <c r="E29" s="104"/>
      <c r="F29" s="104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2">
        <v>0</v>
      </c>
      <c r="U29" s="102">
        <v>0</v>
      </c>
    </row>
    <row r="30" spans="1:21" s="4" customFormat="1" ht="11.25" customHeight="1">
      <c r="A30" s="110">
        <v>3239</v>
      </c>
      <c r="B30" s="111" t="s">
        <v>59</v>
      </c>
      <c r="C30" s="102">
        <v>5000</v>
      </c>
      <c r="D30" s="104">
        <v>5000</v>
      </c>
      <c r="E30" s="104"/>
      <c r="F30" s="104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2">
        <v>0</v>
      </c>
      <c r="U30" s="102">
        <v>0</v>
      </c>
    </row>
    <row r="31" spans="1:21" ht="0.75" customHeight="1">
      <c r="A31" s="110"/>
      <c r="B31" s="111"/>
      <c r="C31" s="102"/>
      <c r="D31" s="104"/>
      <c r="E31" s="104"/>
      <c r="F31" s="104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2"/>
      <c r="U31" s="102"/>
    </row>
    <row r="32" spans="1:21" ht="12.75">
      <c r="A32" s="110">
        <v>3292</v>
      </c>
      <c r="B32" s="111" t="s">
        <v>82</v>
      </c>
      <c r="C32" s="102">
        <v>12000</v>
      </c>
      <c r="D32" s="104">
        <v>12000</v>
      </c>
      <c r="E32" s="104"/>
      <c r="F32" s="104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ht="12.75">
      <c r="A33" s="110">
        <v>3294</v>
      </c>
      <c r="B33" s="111" t="s">
        <v>61</v>
      </c>
      <c r="C33" s="102">
        <v>2000</v>
      </c>
      <c r="D33" s="104">
        <v>2000</v>
      </c>
      <c r="E33" s="104"/>
      <c r="F33" s="104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>
        <v>0</v>
      </c>
      <c r="U33" s="102">
        <v>0</v>
      </c>
    </row>
    <row r="34" spans="1:21" ht="12.75">
      <c r="A34" s="110">
        <v>3295</v>
      </c>
      <c r="B34" s="111" t="s">
        <v>62</v>
      </c>
      <c r="C34" s="102">
        <v>0</v>
      </c>
      <c r="D34" s="104">
        <v>0</v>
      </c>
      <c r="E34" s="104"/>
      <c r="F34" s="104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>
        <v>0</v>
      </c>
      <c r="U34" s="102">
        <v>0</v>
      </c>
    </row>
    <row r="35" spans="1:21" s="4" customFormat="1" ht="12.75">
      <c r="A35" s="110">
        <v>3299</v>
      </c>
      <c r="B35" s="111" t="s">
        <v>63</v>
      </c>
      <c r="C35" s="102">
        <v>26780</v>
      </c>
      <c r="D35" s="104">
        <v>26780</v>
      </c>
      <c r="E35" s="104"/>
      <c r="F35" s="104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>
        <v>0</v>
      </c>
      <c r="U35" s="102">
        <v>0</v>
      </c>
    </row>
    <row r="36" spans="1:21" s="4" customFormat="1" ht="19.5" customHeight="1">
      <c r="A36" s="147">
        <v>34</v>
      </c>
      <c r="B36" s="148" t="s">
        <v>28</v>
      </c>
      <c r="C36" s="103">
        <f>SUM(D36+E36+G36+H36+I36+J36+K36+L36+M36+N36+P36+S36)</f>
        <v>0</v>
      </c>
      <c r="D36" s="103">
        <f>SUM(D37:D38)</f>
        <v>0</v>
      </c>
      <c r="E36" s="103">
        <f>SUM(E37:E38)</f>
        <v>0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>
        <f>SUM(P37:P38)</f>
        <v>0</v>
      </c>
      <c r="Q36" s="103"/>
      <c r="R36" s="103"/>
      <c r="S36" s="103"/>
      <c r="T36" s="103">
        <v>0</v>
      </c>
      <c r="U36" s="103">
        <v>0</v>
      </c>
    </row>
    <row r="37" spans="1:21" ht="16.5" customHeight="1">
      <c r="A37" s="110">
        <v>3431</v>
      </c>
      <c r="B37" s="111" t="s">
        <v>64</v>
      </c>
      <c r="C37" s="102"/>
      <c r="D37" s="104">
        <v>0</v>
      </c>
      <c r="E37" s="104"/>
      <c r="F37" s="104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>
        <v>0</v>
      </c>
      <c r="U37" s="103">
        <v>0</v>
      </c>
    </row>
    <row r="38" spans="1:22" s="4" customFormat="1" ht="12.75">
      <c r="A38" s="110"/>
      <c r="B38" s="111"/>
      <c r="C38" s="102"/>
      <c r="D38" s="104"/>
      <c r="E38" s="104"/>
      <c r="F38" s="104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42"/>
    </row>
    <row r="39" spans="1:22" s="4" customFormat="1" ht="21">
      <c r="A39" s="147">
        <v>4</v>
      </c>
      <c r="B39" s="148" t="s">
        <v>30</v>
      </c>
      <c r="C39" s="103"/>
      <c r="D39" s="103">
        <f aca="true" t="shared" si="0" ref="D39:Q39">SUM(D40)</f>
        <v>0</v>
      </c>
      <c r="E39" s="103">
        <f t="shared" si="0"/>
        <v>0</v>
      </c>
      <c r="F39" s="103"/>
      <c r="G39" s="103">
        <f t="shared" si="0"/>
        <v>0</v>
      </c>
      <c r="H39" s="103">
        <f t="shared" si="0"/>
        <v>0</v>
      </c>
      <c r="I39" s="103">
        <f t="shared" si="0"/>
        <v>0</v>
      </c>
      <c r="J39" s="103">
        <f t="shared" si="0"/>
        <v>0</v>
      </c>
      <c r="K39" s="103">
        <f t="shared" si="0"/>
        <v>0</v>
      </c>
      <c r="L39" s="103">
        <f t="shared" si="0"/>
        <v>0</v>
      </c>
      <c r="M39" s="103">
        <f t="shared" si="0"/>
        <v>0</v>
      </c>
      <c r="N39" s="103">
        <f t="shared" si="0"/>
        <v>0</v>
      </c>
      <c r="O39" s="103"/>
      <c r="P39" s="103">
        <f t="shared" si="0"/>
        <v>0</v>
      </c>
      <c r="Q39" s="103">
        <f t="shared" si="0"/>
        <v>0</v>
      </c>
      <c r="R39" s="103"/>
      <c r="S39" s="103"/>
      <c r="T39" s="103"/>
      <c r="U39" s="103"/>
      <c r="V39" s="42"/>
    </row>
    <row r="40" spans="1:22" s="4" customFormat="1" ht="21">
      <c r="A40" s="147">
        <v>42</v>
      </c>
      <c r="B40" s="148" t="s">
        <v>31</v>
      </c>
      <c r="C40" s="103">
        <f>SUM(D39+E40+G40+H40+I40+J40+K40+L40+M40+N40+P40+S40)</f>
        <v>0</v>
      </c>
      <c r="D40" s="103">
        <f>SUM(D41:D42)</f>
        <v>0</v>
      </c>
      <c r="E40" s="103">
        <f>SUM(E41:E42)</f>
        <v>0</v>
      </c>
      <c r="F40" s="103"/>
      <c r="G40" s="103">
        <f aca="true" t="shared" si="1" ref="G40:S40">SUM(G41:G42)</f>
        <v>0</v>
      </c>
      <c r="H40" s="103">
        <f t="shared" si="1"/>
        <v>0</v>
      </c>
      <c r="I40" s="103">
        <f t="shared" si="1"/>
        <v>0</v>
      </c>
      <c r="J40" s="103">
        <f t="shared" si="1"/>
        <v>0</v>
      </c>
      <c r="K40" s="103">
        <f t="shared" si="1"/>
        <v>0</v>
      </c>
      <c r="L40" s="103">
        <f t="shared" si="1"/>
        <v>0</v>
      </c>
      <c r="M40" s="103">
        <f t="shared" si="1"/>
        <v>0</v>
      </c>
      <c r="N40" s="103">
        <f t="shared" si="1"/>
        <v>0</v>
      </c>
      <c r="O40" s="103"/>
      <c r="P40" s="103">
        <f t="shared" si="1"/>
        <v>0</v>
      </c>
      <c r="Q40" s="103">
        <f>SUM(Q41:Q42)</f>
        <v>0</v>
      </c>
      <c r="R40" s="103"/>
      <c r="S40" s="103">
        <f t="shared" si="1"/>
        <v>0</v>
      </c>
      <c r="T40" s="103">
        <v>0</v>
      </c>
      <c r="U40" s="103">
        <v>0</v>
      </c>
      <c r="V40" s="42"/>
    </row>
    <row r="41" spans="1:22" s="4" customFormat="1" ht="12.75">
      <c r="A41" s="149">
        <v>4212</v>
      </c>
      <c r="B41" s="150" t="s">
        <v>93</v>
      </c>
      <c r="C41" s="103">
        <f>SUM(D41+E41+G41+H41+I41+J41+K41+L41+M41+N41+P41+S41)</f>
        <v>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2">
        <v>0</v>
      </c>
      <c r="U41" s="103">
        <v>0</v>
      </c>
      <c r="V41" s="42"/>
    </row>
    <row r="42" spans="1:22" s="4" customFormat="1" ht="12.75">
      <c r="A42" s="109">
        <v>4223</v>
      </c>
      <c r="B42" s="107" t="s">
        <v>74</v>
      </c>
      <c r="C42" s="103">
        <f>SUM(D42+E42+G42+H42+I42+J42+K42+L42+M42+N42+P42+S42)</f>
        <v>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>
        <v>0</v>
      </c>
      <c r="U42" s="103">
        <v>0</v>
      </c>
      <c r="V42" s="42"/>
    </row>
    <row r="43" spans="1:21" ht="12.75">
      <c r="A43" s="106"/>
      <c r="B43" s="108" t="s">
        <v>77</v>
      </c>
      <c r="C43" s="103">
        <f>SUM(D43+E43+G43+H43+I43+J43+K43+L43+M43+N43+P43+S43)</f>
        <v>392780</v>
      </c>
      <c r="D43" s="103">
        <f>SUM(D6+D39)</f>
        <v>227280</v>
      </c>
      <c r="E43" s="103">
        <f>SUM(E6+E39)</f>
        <v>165500</v>
      </c>
      <c r="F43" s="103"/>
      <c r="G43" s="103">
        <f>+G6+G39</f>
        <v>0</v>
      </c>
      <c r="H43" s="103"/>
      <c r="I43" s="103">
        <f aca="true" t="shared" si="2" ref="I43:N43">+I6+I39</f>
        <v>0</v>
      </c>
      <c r="J43" s="103">
        <f t="shared" si="2"/>
        <v>0</v>
      </c>
      <c r="K43" s="103">
        <f t="shared" si="2"/>
        <v>0</v>
      </c>
      <c r="L43" s="103">
        <f t="shared" si="2"/>
        <v>0</v>
      </c>
      <c r="M43" s="103">
        <f t="shared" si="2"/>
        <v>0</v>
      </c>
      <c r="N43" s="103">
        <f t="shared" si="2"/>
        <v>0</v>
      </c>
      <c r="O43" s="103"/>
      <c r="P43" s="103">
        <f>SUM(P6+P39)</f>
        <v>0</v>
      </c>
      <c r="Q43" s="103"/>
      <c r="R43" s="103"/>
      <c r="S43" s="103">
        <f>+S6+S39</f>
        <v>0</v>
      </c>
      <c r="T43" s="103">
        <v>395000</v>
      </c>
      <c r="U43" s="103">
        <v>400000</v>
      </c>
    </row>
    <row r="44" spans="1:21" s="4" customFormat="1" ht="13.5" thickBot="1">
      <c r="A44" s="125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s="4" customFormat="1" ht="72" thickBot="1" thickTop="1">
      <c r="A45" s="120" t="s">
        <v>35</v>
      </c>
      <c r="B45" s="121" t="s">
        <v>110</v>
      </c>
      <c r="C45" s="72" t="s">
        <v>146</v>
      </c>
      <c r="D45" s="72" t="s">
        <v>89</v>
      </c>
      <c r="E45" s="170" t="s">
        <v>90</v>
      </c>
      <c r="F45" s="170" t="s">
        <v>128</v>
      </c>
      <c r="G45" s="72" t="s">
        <v>14</v>
      </c>
      <c r="H45" s="72" t="s">
        <v>140</v>
      </c>
      <c r="I45" s="72" t="s">
        <v>141</v>
      </c>
      <c r="J45" s="72" t="s">
        <v>83</v>
      </c>
      <c r="K45" s="72" t="s">
        <v>84</v>
      </c>
      <c r="L45" s="72" t="s">
        <v>85</v>
      </c>
      <c r="M45" s="72" t="s">
        <v>86</v>
      </c>
      <c r="N45" s="72" t="s">
        <v>24</v>
      </c>
      <c r="O45" s="72" t="s">
        <v>148</v>
      </c>
      <c r="P45" s="72" t="s">
        <v>149</v>
      </c>
      <c r="Q45" s="72" t="s">
        <v>115</v>
      </c>
      <c r="R45" s="72" t="s">
        <v>135</v>
      </c>
      <c r="S45" s="72" t="s">
        <v>91</v>
      </c>
      <c r="T45" s="72" t="s">
        <v>122</v>
      </c>
      <c r="U45" s="72" t="s">
        <v>137</v>
      </c>
    </row>
    <row r="46" spans="1:23" s="4" customFormat="1" ht="13.5" thickTop="1">
      <c r="A46" s="117">
        <v>3</v>
      </c>
      <c r="B46" s="118" t="s">
        <v>25</v>
      </c>
      <c r="C46" s="119">
        <f>SUM(C47+C52+C63)</f>
        <v>236500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>
        <f>SUM(S47+S52+S63)</f>
        <v>236500</v>
      </c>
      <c r="T46" s="119">
        <f>SUM(T47+T52+T63)</f>
        <v>236500</v>
      </c>
      <c r="U46" s="119">
        <f>SUM(U47+U52+U63)</f>
        <v>236500</v>
      </c>
      <c r="W46" s="42"/>
    </row>
    <row r="47" spans="1:21" ht="12.75">
      <c r="A47" s="106">
        <v>31</v>
      </c>
      <c r="B47" s="108" t="s">
        <v>26</v>
      </c>
      <c r="C47" s="103">
        <f>SUM(C48:C51)</f>
        <v>234000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>
        <f>SUM(S48:S51)</f>
        <v>234000</v>
      </c>
      <c r="T47" s="103">
        <f>SUM(T48:T51)</f>
        <v>234000</v>
      </c>
      <c r="U47" s="103">
        <f>SUM(S48:S51)</f>
        <v>234000</v>
      </c>
    </row>
    <row r="48" spans="1:21" ht="12.75">
      <c r="A48" s="110">
        <v>3111</v>
      </c>
      <c r="B48" s="111" t="s">
        <v>66</v>
      </c>
      <c r="C48" s="102">
        <v>190000</v>
      </c>
      <c r="D48" s="104"/>
      <c r="E48" s="104"/>
      <c r="F48" s="104"/>
      <c r="G48" s="102"/>
      <c r="H48" s="102"/>
      <c r="I48" s="104"/>
      <c r="J48" s="104"/>
      <c r="K48" s="104"/>
      <c r="L48" s="104"/>
      <c r="M48" s="104"/>
      <c r="N48" s="102"/>
      <c r="O48" s="102"/>
      <c r="P48" s="102"/>
      <c r="Q48" s="102"/>
      <c r="R48" s="102"/>
      <c r="S48" s="104">
        <v>190000</v>
      </c>
      <c r="T48" s="102">
        <v>190000</v>
      </c>
      <c r="U48" s="102">
        <v>190000</v>
      </c>
    </row>
    <row r="49" spans="1:21" ht="12.75">
      <c r="A49" s="110">
        <v>3121</v>
      </c>
      <c r="B49" s="111" t="s">
        <v>67</v>
      </c>
      <c r="C49" s="102">
        <v>14000</v>
      </c>
      <c r="D49" s="104"/>
      <c r="E49" s="104"/>
      <c r="F49" s="104"/>
      <c r="G49" s="102"/>
      <c r="H49" s="102"/>
      <c r="I49" s="104"/>
      <c r="J49" s="104"/>
      <c r="K49" s="104"/>
      <c r="L49" s="104"/>
      <c r="M49" s="104"/>
      <c r="N49" s="102"/>
      <c r="O49" s="102"/>
      <c r="P49" s="102"/>
      <c r="Q49" s="102"/>
      <c r="R49" s="102"/>
      <c r="S49" s="104">
        <v>14000</v>
      </c>
      <c r="T49" s="102">
        <v>14000</v>
      </c>
      <c r="U49" s="102">
        <v>14000</v>
      </c>
    </row>
    <row r="50" spans="1:21" ht="12.75">
      <c r="A50" s="110">
        <v>3132</v>
      </c>
      <c r="B50" s="113" t="s">
        <v>68</v>
      </c>
      <c r="C50" s="102">
        <v>30000</v>
      </c>
      <c r="D50" s="104"/>
      <c r="E50" s="104"/>
      <c r="F50" s="104"/>
      <c r="G50" s="102"/>
      <c r="H50" s="102"/>
      <c r="I50" s="104"/>
      <c r="J50" s="104"/>
      <c r="K50" s="104"/>
      <c r="L50" s="104"/>
      <c r="M50" s="104"/>
      <c r="N50" s="102"/>
      <c r="O50" s="102"/>
      <c r="P50" s="102"/>
      <c r="Q50" s="102"/>
      <c r="R50" s="102"/>
      <c r="S50" s="104">
        <v>30000</v>
      </c>
      <c r="T50" s="102">
        <v>30000</v>
      </c>
      <c r="U50" s="102">
        <v>30000</v>
      </c>
    </row>
    <row r="51" spans="1:21" s="4" customFormat="1" ht="12.75">
      <c r="A51" s="110">
        <v>3133</v>
      </c>
      <c r="B51" s="113" t="s">
        <v>69</v>
      </c>
      <c r="C51" s="102">
        <v>0</v>
      </c>
      <c r="D51" s="104"/>
      <c r="E51" s="104"/>
      <c r="F51" s="104"/>
      <c r="G51" s="102"/>
      <c r="H51" s="102"/>
      <c r="I51" s="104"/>
      <c r="J51" s="104"/>
      <c r="K51" s="104"/>
      <c r="L51" s="104"/>
      <c r="M51" s="104"/>
      <c r="N51" s="102"/>
      <c r="O51" s="102"/>
      <c r="P51" s="102"/>
      <c r="Q51" s="102"/>
      <c r="R51" s="102"/>
      <c r="S51" s="104">
        <v>0</v>
      </c>
      <c r="T51" s="102">
        <v>0</v>
      </c>
      <c r="U51" s="102">
        <v>0</v>
      </c>
    </row>
    <row r="52" spans="1:23" s="4" customFormat="1" ht="12.75">
      <c r="A52" s="106">
        <v>32</v>
      </c>
      <c r="B52" s="108" t="s">
        <v>27</v>
      </c>
      <c r="C52" s="103">
        <f>SUM(C53:C62)</f>
        <v>2500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>
        <f>SUM(S53:S62)</f>
        <v>2500</v>
      </c>
      <c r="T52" s="103">
        <v>2500</v>
      </c>
      <c r="U52" s="103">
        <v>2500</v>
      </c>
      <c r="W52" s="42"/>
    </row>
    <row r="53" spans="1:21" s="4" customFormat="1" ht="12.75">
      <c r="A53" s="110">
        <v>3212</v>
      </c>
      <c r="B53" s="111" t="s">
        <v>70</v>
      </c>
      <c r="C53" s="102">
        <v>2000</v>
      </c>
      <c r="D53" s="104"/>
      <c r="E53" s="104"/>
      <c r="F53" s="104"/>
      <c r="G53" s="103"/>
      <c r="H53" s="103"/>
      <c r="I53" s="104"/>
      <c r="J53" s="104"/>
      <c r="K53" s="104"/>
      <c r="L53" s="104"/>
      <c r="M53" s="104"/>
      <c r="N53" s="103"/>
      <c r="O53" s="103"/>
      <c r="P53" s="103"/>
      <c r="Q53" s="103"/>
      <c r="R53" s="103"/>
      <c r="S53" s="104">
        <v>2000</v>
      </c>
      <c r="T53" s="102">
        <v>2000</v>
      </c>
      <c r="U53" s="102">
        <v>2000</v>
      </c>
    </row>
    <row r="54" spans="1:21" s="4" customFormat="1" ht="12.75">
      <c r="A54" s="110">
        <v>3221</v>
      </c>
      <c r="B54" s="111" t="s">
        <v>48</v>
      </c>
      <c r="C54" s="102">
        <f aca="true" t="shared" si="3" ref="C54:C61">SUM(D54:S54)</f>
        <v>0</v>
      </c>
      <c r="D54" s="103"/>
      <c r="E54" s="103"/>
      <c r="F54" s="103"/>
      <c r="G54" s="103"/>
      <c r="H54" s="103"/>
      <c r="I54" s="104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s="4" customFormat="1" ht="12.75">
      <c r="A55" s="110">
        <v>3222</v>
      </c>
      <c r="B55" s="111" t="s">
        <v>71</v>
      </c>
      <c r="C55" s="102">
        <f t="shared" si="3"/>
        <v>0</v>
      </c>
      <c r="D55" s="103"/>
      <c r="E55" s="103"/>
      <c r="F55" s="103"/>
      <c r="G55" s="103"/>
      <c r="H55" s="103"/>
      <c r="I55" s="104"/>
      <c r="J55" s="103"/>
      <c r="K55" s="102"/>
      <c r="L55" s="102"/>
      <c r="M55" s="102"/>
      <c r="N55" s="103"/>
      <c r="O55" s="103"/>
      <c r="P55" s="103"/>
      <c r="Q55" s="103"/>
      <c r="R55" s="103"/>
      <c r="S55" s="103"/>
      <c r="T55" s="103"/>
      <c r="U55" s="103"/>
    </row>
    <row r="56" spans="1:21" s="4" customFormat="1" ht="12.75">
      <c r="A56" s="110">
        <v>3224</v>
      </c>
      <c r="B56" s="111" t="s">
        <v>50</v>
      </c>
      <c r="C56" s="102">
        <f t="shared" si="3"/>
        <v>0</v>
      </c>
      <c r="D56" s="103"/>
      <c r="E56" s="103"/>
      <c r="F56" s="103"/>
      <c r="G56" s="103"/>
      <c r="H56" s="103"/>
      <c r="I56" s="104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s="4" customFormat="1" ht="12.75">
      <c r="A57" s="110">
        <v>3225</v>
      </c>
      <c r="B57" s="111" t="s">
        <v>51</v>
      </c>
      <c r="C57" s="102">
        <f t="shared" si="3"/>
        <v>0</v>
      </c>
      <c r="D57" s="103"/>
      <c r="E57" s="103"/>
      <c r="F57" s="103"/>
      <c r="G57" s="103"/>
      <c r="H57" s="103"/>
      <c r="I57" s="104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1:21" ht="12.75">
      <c r="A58" s="110">
        <v>3231</v>
      </c>
      <c r="B58" s="111" t="s">
        <v>52</v>
      </c>
      <c r="C58" s="102">
        <f t="shared" si="3"/>
        <v>0</v>
      </c>
      <c r="D58" s="103"/>
      <c r="E58" s="103"/>
      <c r="F58" s="103"/>
      <c r="G58" s="103"/>
      <c r="H58" s="103"/>
      <c r="I58" s="104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1:23" ht="12.75">
      <c r="A59" s="110">
        <v>3232</v>
      </c>
      <c r="B59" s="111" t="s">
        <v>53</v>
      </c>
      <c r="C59" s="102">
        <f t="shared" si="3"/>
        <v>0</v>
      </c>
      <c r="D59" s="102"/>
      <c r="E59" s="102"/>
      <c r="F59" s="102"/>
      <c r="G59" s="102"/>
      <c r="H59" s="102"/>
      <c r="I59" s="104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W59" s="40"/>
    </row>
    <row r="60" spans="1:21" ht="12.75">
      <c r="A60" s="110">
        <v>3234</v>
      </c>
      <c r="B60" s="112" t="s">
        <v>55</v>
      </c>
      <c r="C60" s="102">
        <f t="shared" si="3"/>
        <v>0</v>
      </c>
      <c r="D60" s="102"/>
      <c r="E60" s="102"/>
      <c r="F60" s="102"/>
      <c r="G60" s="102"/>
      <c r="H60" s="102"/>
      <c r="I60" s="104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1:21" ht="12.75">
      <c r="A61" s="110">
        <v>3237</v>
      </c>
      <c r="B61" s="112" t="s">
        <v>72</v>
      </c>
      <c r="C61" s="102">
        <f t="shared" si="3"/>
        <v>0</v>
      </c>
      <c r="D61" s="102"/>
      <c r="E61" s="102"/>
      <c r="F61" s="102"/>
      <c r="G61" s="102"/>
      <c r="H61" s="102"/>
      <c r="I61" s="104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</row>
    <row r="62" spans="1:21" s="4" customFormat="1" ht="12.75">
      <c r="A62" s="110">
        <v>3239</v>
      </c>
      <c r="B62" s="111" t="s">
        <v>59</v>
      </c>
      <c r="C62" s="102">
        <v>500</v>
      </c>
      <c r="D62" s="102"/>
      <c r="E62" s="102"/>
      <c r="F62" s="102"/>
      <c r="G62" s="102"/>
      <c r="H62" s="102"/>
      <c r="I62" s="104"/>
      <c r="J62" s="102"/>
      <c r="K62" s="102"/>
      <c r="L62" s="102"/>
      <c r="M62" s="102"/>
      <c r="N62" s="102"/>
      <c r="O62" s="102"/>
      <c r="P62" s="102"/>
      <c r="Q62" s="102"/>
      <c r="R62" s="102"/>
      <c r="S62" s="102">
        <v>500</v>
      </c>
      <c r="T62" s="102">
        <v>500</v>
      </c>
      <c r="U62" s="102">
        <v>500</v>
      </c>
    </row>
    <row r="63" spans="1:21" ht="12.75">
      <c r="A63" s="106">
        <v>34</v>
      </c>
      <c r="B63" s="108" t="s">
        <v>28</v>
      </c>
      <c r="C63" s="103">
        <f aca="true" t="shared" si="4" ref="C63:C70">SUM(D63:S63)</f>
        <v>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>
        <f>SUM(S64)</f>
        <v>0</v>
      </c>
      <c r="T63" s="103">
        <v>0</v>
      </c>
      <c r="U63" s="103">
        <v>0</v>
      </c>
    </row>
    <row r="64" spans="1:23" ht="12.75">
      <c r="A64" s="109">
        <v>343</v>
      </c>
      <c r="B64" s="107" t="s">
        <v>29</v>
      </c>
      <c r="C64" s="103">
        <f t="shared" si="4"/>
        <v>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W64" s="40"/>
    </row>
    <row r="65" spans="1:21" ht="21">
      <c r="A65" s="106">
        <v>4</v>
      </c>
      <c r="B65" s="108" t="s">
        <v>30</v>
      </c>
      <c r="C65" s="103">
        <f t="shared" si="4"/>
        <v>0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>
        <f>SUM(S66)</f>
        <v>0</v>
      </c>
      <c r="T65" s="103">
        <v>0</v>
      </c>
      <c r="U65" s="103">
        <v>0</v>
      </c>
    </row>
    <row r="66" spans="1:21" ht="21">
      <c r="A66" s="106">
        <v>42</v>
      </c>
      <c r="B66" s="108" t="s">
        <v>31</v>
      </c>
      <c r="C66" s="103">
        <f t="shared" si="4"/>
        <v>0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>
        <f>SUM(S67:S70)</f>
        <v>0</v>
      </c>
      <c r="T66" s="103">
        <v>0</v>
      </c>
      <c r="U66" s="103">
        <v>0</v>
      </c>
    </row>
    <row r="67" spans="1:21" ht="12.75">
      <c r="A67" s="110">
        <v>4221</v>
      </c>
      <c r="B67" s="111" t="s">
        <v>73</v>
      </c>
      <c r="C67" s="102">
        <f t="shared" si="4"/>
        <v>0</v>
      </c>
      <c r="D67" s="102"/>
      <c r="E67" s="102"/>
      <c r="F67" s="102"/>
      <c r="G67" s="102"/>
      <c r="H67" s="102"/>
      <c r="I67" s="104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ht="12.75">
      <c r="A68" s="110">
        <v>4223</v>
      </c>
      <c r="B68" s="113" t="s">
        <v>74</v>
      </c>
      <c r="C68" s="102">
        <f t="shared" si="4"/>
        <v>0</v>
      </c>
      <c r="D68" s="102"/>
      <c r="E68" s="102"/>
      <c r="F68" s="102"/>
      <c r="G68" s="102"/>
      <c r="H68" s="102"/>
      <c r="I68" s="104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1:21" ht="12.75">
      <c r="A69" s="110">
        <v>4262</v>
      </c>
      <c r="B69" s="111" t="s">
        <v>75</v>
      </c>
      <c r="C69" s="102">
        <f t="shared" si="4"/>
        <v>0</v>
      </c>
      <c r="D69" s="102"/>
      <c r="E69" s="102"/>
      <c r="F69" s="102"/>
      <c r="G69" s="102"/>
      <c r="H69" s="102"/>
      <c r="I69" s="104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</row>
    <row r="70" spans="1:21" ht="13.5" thickBot="1">
      <c r="A70" s="128">
        <v>4241</v>
      </c>
      <c r="B70" s="129" t="s">
        <v>76</v>
      </c>
      <c r="C70" s="130">
        <f t="shared" si="4"/>
        <v>0</v>
      </c>
      <c r="D70" s="130"/>
      <c r="E70" s="130"/>
      <c r="F70" s="130"/>
      <c r="G70" s="130"/>
      <c r="H70" s="130"/>
      <c r="I70" s="131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</row>
    <row r="71" spans="1:21" s="4" customFormat="1" ht="14.25" thickBot="1" thickTop="1">
      <c r="A71" s="132"/>
      <c r="B71" s="124" t="s">
        <v>77</v>
      </c>
      <c r="C71" s="122">
        <f>SUM(C46+C65)</f>
        <v>236500</v>
      </c>
      <c r="D71" s="122">
        <f>+D46+D65</f>
        <v>0</v>
      </c>
      <c r="E71" s="122"/>
      <c r="F71" s="122"/>
      <c r="G71" s="122">
        <f>+G46+G65</f>
        <v>0</v>
      </c>
      <c r="H71" s="122"/>
      <c r="I71" s="122">
        <f aca="true" t="shared" si="5" ref="I71:P71">+I46+I65</f>
        <v>0</v>
      </c>
      <c r="J71" s="122">
        <f t="shared" si="5"/>
        <v>0</v>
      </c>
      <c r="K71" s="122">
        <f t="shared" si="5"/>
        <v>0</v>
      </c>
      <c r="L71" s="122">
        <f t="shared" si="5"/>
        <v>0</v>
      </c>
      <c r="M71" s="122">
        <f t="shared" si="5"/>
        <v>0</v>
      </c>
      <c r="N71" s="122">
        <f t="shared" si="5"/>
        <v>0</v>
      </c>
      <c r="O71" s="122"/>
      <c r="P71" s="122">
        <f t="shared" si="5"/>
        <v>0</v>
      </c>
      <c r="Q71" s="122"/>
      <c r="R71" s="122"/>
      <c r="S71" s="122">
        <f>SUM(S46+S65)</f>
        <v>236500</v>
      </c>
      <c r="T71" s="122">
        <f>SUM(T46+T65)</f>
        <v>236500</v>
      </c>
      <c r="U71" s="122">
        <f>SUM(U46+U65)</f>
        <v>236500</v>
      </c>
    </row>
    <row r="72" spans="1:21" s="4" customFormat="1" ht="72" thickBot="1" thickTop="1">
      <c r="A72" s="185" t="s">
        <v>35</v>
      </c>
      <c r="B72" s="186" t="s">
        <v>109</v>
      </c>
      <c r="C72" s="72" t="s">
        <v>146</v>
      </c>
      <c r="D72" s="72" t="s">
        <v>89</v>
      </c>
      <c r="E72" s="170" t="s">
        <v>90</v>
      </c>
      <c r="F72" s="170" t="s">
        <v>128</v>
      </c>
      <c r="G72" s="72" t="s">
        <v>127</v>
      </c>
      <c r="H72" s="72" t="s">
        <v>140</v>
      </c>
      <c r="I72" s="72" t="s">
        <v>130</v>
      </c>
      <c r="J72" s="72" t="s">
        <v>83</v>
      </c>
      <c r="K72" s="72" t="s">
        <v>84</v>
      </c>
      <c r="L72" s="72" t="s">
        <v>85</v>
      </c>
      <c r="M72" s="72" t="s">
        <v>86</v>
      </c>
      <c r="N72" s="72" t="s">
        <v>24</v>
      </c>
      <c r="O72" s="72" t="s">
        <v>148</v>
      </c>
      <c r="P72" s="72" t="s">
        <v>149</v>
      </c>
      <c r="Q72" s="72" t="s">
        <v>115</v>
      </c>
      <c r="R72" s="72" t="s">
        <v>135</v>
      </c>
      <c r="S72" s="72" t="s">
        <v>91</v>
      </c>
      <c r="T72" s="72" t="s">
        <v>137</v>
      </c>
      <c r="U72" s="72" t="s">
        <v>147</v>
      </c>
    </row>
    <row r="73" spans="1:21" s="4" customFormat="1" ht="13.5" thickTop="1">
      <c r="A73" s="117">
        <v>3</v>
      </c>
      <c r="B73" s="118" t="s">
        <v>25</v>
      </c>
      <c r="C73" s="119">
        <f>SUM(D73:S73)</f>
        <v>1231000</v>
      </c>
      <c r="D73" s="119"/>
      <c r="E73" s="119"/>
      <c r="F73" s="157">
        <f>SUM(F79+F106)</f>
        <v>0</v>
      </c>
      <c r="G73" s="157">
        <f>SUM(G74+G79+G104)</f>
        <v>45000</v>
      </c>
      <c r="H73" s="157">
        <f aca="true" t="shared" si="6" ref="H73:P73">SUM(H74+H79+H104)</f>
        <v>0</v>
      </c>
      <c r="I73" s="157">
        <f t="shared" si="6"/>
        <v>15000</v>
      </c>
      <c r="J73" s="157">
        <f t="shared" si="6"/>
        <v>899500</v>
      </c>
      <c r="K73" s="157">
        <f t="shared" si="6"/>
        <v>20000</v>
      </c>
      <c r="L73" s="157">
        <f t="shared" si="6"/>
        <v>60000</v>
      </c>
      <c r="M73" s="157">
        <f t="shared" si="6"/>
        <v>50000</v>
      </c>
      <c r="N73" s="157">
        <f>SUM(N74+N79+N106)</f>
        <v>25000</v>
      </c>
      <c r="O73" s="157">
        <v>3000</v>
      </c>
      <c r="P73" s="157">
        <f t="shared" si="6"/>
        <v>5000</v>
      </c>
      <c r="Q73" s="119"/>
      <c r="R73" s="119">
        <f>SUM(R74+R79+R104)</f>
        <v>0</v>
      </c>
      <c r="S73" s="119">
        <f>SUM(S74+S79+P104)</f>
        <v>108500</v>
      </c>
      <c r="T73" s="119">
        <f>SUM(T74+T79+T104)</f>
        <v>1436000</v>
      </c>
      <c r="U73" s="119">
        <f>SUM(U74+U79+U104)</f>
        <v>1491500</v>
      </c>
    </row>
    <row r="74" spans="1:21" s="4" customFormat="1" ht="12.75">
      <c r="A74" s="106">
        <v>31</v>
      </c>
      <c r="B74" s="108" t="s">
        <v>26</v>
      </c>
      <c r="C74" s="103">
        <f>SUM(D74:S74)</f>
        <v>100000</v>
      </c>
      <c r="D74" s="103"/>
      <c r="E74" s="103"/>
      <c r="F74" s="158"/>
      <c r="G74" s="158">
        <f aca="true" t="shared" si="7" ref="G74:P74">SUM(G75:G78)</f>
        <v>0</v>
      </c>
      <c r="H74" s="158">
        <f t="shared" si="7"/>
        <v>0</v>
      </c>
      <c r="I74" s="158">
        <f t="shared" si="7"/>
        <v>0</v>
      </c>
      <c r="J74" s="158">
        <f>SUM(J75+J76+J77+J78)</f>
        <v>0</v>
      </c>
      <c r="K74" s="158">
        <f t="shared" si="7"/>
        <v>0</v>
      </c>
      <c r="L74" s="158">
        <f t="shared" si="7"/>
        <v>0</v>
      </c>
      <c r="M74" s="158">
        <f t="shared" si="7"/>
        <v>0</v>
      </c>
      <c r="N74" s="158">
        <f t="shared" si="7"/>
        <v>0</v>
      </c>
      <c r="O74" s="158"/>
      <c r="P74" s="158">
        <f t="shared" si="7"/>
        <v>0</v>
      </c>
      <c r="Q74" s="103"/>
      <c r="R74" s="103"/>
      <c r="S74" s="103">
        <f>SUM(S75:S78)</f>
        <v>100000</v>
      </c>
      <c r="T74" s="103">
        <v>450000</v>
      </c>
      <c r="U74" s="103">
        <v>500000</v>
      </c>
    </row>
    <row r="75" spans="1:21" ht="12.75">
      <c r="A75" s="110">
        <v>3111</v>
      </c>
      <c r="B75" s="111" t="s">
        <v>66</v>
      </c>
      <c r="C75" s="102">
        <v>95000</v>
      </c>
      <c r="D75" s="103"/>
      <c r="E75" s="103"/>
      <c r="F75" s="158"/>
      <c r="G75" s="158"/>
      <c r="H75" s="159"/>
      <c r="I75" s="158"/>
      <c r="J75" s="159">
        <v>0</v>
      </c>
      <c r="K75" s="158"/>
      <c r="L75" s="191"/>
      <c r="M75" s="158"/>
      <c r="N75" s="158"/>
      <c r="O75" s="158"/>
      <c r="P75" s="158"/>
      <c r="Q75" s="103"/>
      <c r="R75" s="103"/>
      <c r="S75" s="102">
        <v>80000</v>
      </c>
      <c r="T75" s="102"/>
      <c r="U75" s="102"/>
    </row>
    <row r="76" spans="1:21" ht="12.75">
      <c r="A76" s="110">
        <v>3121</v>
      </c>
      <c r="B76" s="111" t="s">
        <v>67</v>
      </c>
      <c r="C76" s="102">
        <v>7600</v>
      </c>
      <c r="D76" s="102"/>
      <c r="E76" s="102"/>
      <c r="F76" s="159"/>
      <c r="G76" s="159"/>
      <c r="H76" s="159"/>
      <c r="I76" s="191"/>
      <c r="J76" s="191">
        <v>0</v>
      </c>
      <c r="K76" s="191"/>
      <c r="L76" s="191"/>
      <c r="M76" s="159"/>
      <c r="N76" s="159"/>
      <c r="O76" s="159"/>
      <c r="P76" s="159"/>
      <c r="Q76" s="102"/>
      <c r="R76" s="102"/>
      <c r="S76" s="102">
        <v>7000</v>
      </c>
      <c r="T76" s="102"/>
      <c r="U76" s="102"/>
    </row>
    <row r="77" spans="1:21" ht="12.75">
      <c r="A77" s="110">
        <v>3132</v>
      </c>
      <c r="B77" s="113" t="s">
        <v>68</v>
      </c>
      <c r="C77" s="102">
        <v>15000</v>
      </c>
      <c r="D77" s="102"/>
      <c r="E77" s="102"/>
      <c r="F77" s="159"/>
      <c r="G77" s="159"/>
      <c r="H77" s="159"/>
      <c r="I77" s="191"/>
      <c r="J77" s="191">
        <v>0</v>
      </c>
      <c r="K77" s="191"/>
      <c r="L77" s="191"/>
      <c r="M77" s="159"/>
      <c r="N77" s="159"/>
      <c r="O77" s="159"/>
      <c r="P77" s="159"/>
      <c r="Q77" s="102"/>
      <c r="R77" s="102"/>
      <c r="S77" s="102">
        <v>13000</v>
      </c>
      <c r="T77" s="102"/>
      <c r="U77" s="102"/>
    </row>
    <row r="78" spans="1:21" s="4" customFormat="1" ht="12.75">
      <c r="A78" s="110">
        <v>3133</v>
      </c>
      <c r="B78" s="113" t="s">
        <v>69</v>
      </c>
      <c r="C78" s="102">
        <f aca="true" t="shared" si="8" ref="C78:C106">SUM(D78:S78)</f>
        <v>0</v>
      </c>
      <c r="D78" s="102"/>
      <c r="E78" s="102"/>
      <c r="F78" s="159"/>
      <c r="G78" s="159"/>
      <c r="H78" s="159">
        <v>0</v>
      </c>
      <c r="I78" s="191"/>
      <c r="J78" s="191">
        <v>0</v>
      </c>
      <c r="K78" s="191"/>
      <c r="L78" s="191"/>
      <c r="M78" s="159"/>
      <c r="N78" s="159"/>
      <c r="O78" s="159"/>
      <c r="P78" s="159"/>
      <c r="Q78" s="102"/>
      <c r="R78" s="102"/>
      <c r="S78" s="102">
        <v>0</v>
      </c>
      <c r="T78" s="102">
        <v>0</v>
      </c>
      <c r="U78" s="102">
        <v>0</v>
      </c>
    </row>
    <row r="79" spans="1:21" s="4" customFormat="1" ht="12.75">
      <c r="A79" s="147">
        <v>32</v>
      </c>
      <c r="B79" s="148" t="s">
        <v>27</v>
      </c>
      <c r="C79" s="103">
        <f t="shared" si="8"/>
        <v>1130500</v>
      </c>
      <c r="D79" s="103"/>
      <c r="E79" s="103"/>
      <c r="F79" s="158">
        <f aca="true" t="shared" si="9" ref="F79:K79">SUM(F80:F103)</f>
        <v>0</v>
      </c>
      <c r="G79" s="158">
        <f t="shared" si="9"/>
        <v>45000</v>
      </c>
      <c r="H79" s="158">
        <f t="shared" si="9"/>
        <v>0</v>
      </c>
      <c r="I79" s="158">
        <f t="shared" si="9"/>
        <v>15000</v>
      </c>
      <c r="J79" s="158">
        <f t="shared" si="9"/>
        <v>899000</v>
      </c>
      <c r="K79" s="158">
        <f t="shared" si="9"/>
        <v>20000</v>
      </c>
      <c r="L79" s="158">
        <f>SUM(L80:L106)</f>
        <v>60000</v>
      </c>
      <c r="M79" s="158">
        <f>SUM(M80:M103)</f>
        <v>50000</v>
      </c>
      <c r="N79" s="158">
        <f>SUM(N80:N103)</f>
        <v>25000</v>
      </c>
      <c r="O79" s="158">
        <v>3000</v>
      </c>
      <c r="P79" s="158">
        <f>SUM(P80:P103)</f>
        <v>5000</v>
      </c>
      <c r="Q79" s="103"/>
      <c r="R79" s="103">
        <f>SUM(R80:R103)</f>
        <v>0</v>
      </c>
      <c r="S79" s="103">
        <f>SUM(S80:S103)</f>
        <v>8500</v>
      </c>
      <c r="T79" s="103">
        <v>985000</v>
      </c>
      <c r="U79" s="103">
        <v>990000</v>
      </c>
    </row>
    <row r="80" spans="1:21" s="4" customFormat="1" ht="12.75">
      <c r="A80" s="110">
        <v>3211</v>
      </c>
      <c r="B80" s="111" t="s">
        <v>46</v>
      </c>
      <c r="C80" s="102">
        <f t="shared" si="8"/>
        <v>40000</v>
      </c>
      <c r="D80" s="102"/>
      <c r="E80" s="102"/>
      <c r="F80" s="159"/>
      <c r="G80" s="159">
        <v>7000</v>
      </c>
      <c r="H80" s="159"/>
      <c r="I80" s="191"/>
      <c r="J80" s="191">
        <v>20000</v>
      </c>
      <c r="K80" s="191">
        <v>5000</v>
      </c>
      <c r="L80" s="191">
        <v>5000</v>
      </c>
      <c r="M80" s="159">
        <v>3000</v>
      </c>
      <c r="N80" s="159"/>
      <c r="O80" s="159"/>
      <c r="P80" s="159">
        <v>0</v>
      </c>
      <c r="Q80" s="102"/>
      <c r="R80" s="102">
        <v>0</v>
      </c>
      <c r="S80" s="102"/>
      <c r="T80" s="102">
        <v>0</v>
      </c>
      <c r="U80" s="102">
        <v>0</v>
      </c>
    </row>
    <row r="81" spans="1:21" s="4" customFormat="1" ht="12.75">
      <c r="A81" s="110">
        <v>3212</v>
      </c>
      <c r="B81" s="111" t="s">
        <v>70</v>
      </c>
      <c r="C81" s="102">
        <f t="shared" si="8"/>
        <v>3000</v>
      </c>
      <c r="D81" s="102"/>
      <c r="E81" s="102"/>
      <c r="F81" s="159"/>
      <c r="G81" s="159"/>
      <c r="H81" s="159"/>
      <c r="I81" s="191"/>
      <c r="J81" s="191"/>
      <c r="K81" s="191"/>
      <c r="L81" s="191"/>
      <c r="M81" s="159"/>
      <c r="N81" s="159"/>
      <c r="O81" s="159"/>
      <c r="P81" s="159"/>
      <c r="Q81" s="102"/>
      <c r="R81" s="102"/>
      <c r="S81" s="102">
        <v>3000</v>
      </c>
      <c r="T81" s="102">
        <v>0</v>
      </c>
      <c r="U81" s="102">
        <v>0</v>
      </c>
    </row>
    <row r="82" spans="1:21" s="4" customFormat="1" ht="12.75">
      <c r="A82" s="110">
        <v>3213</v>
      </c>
      <c r="B82" s="111" t="s">
        <v>47</v>
      </c>
      <c r="C82" s="102">
        <f t="shared" si="8"/>
        <v>12000</v>
      </c>
      <c r="D82" s="102"/>
      <c r="E82" s="102"/>
      <c r="F82" s="159"/>
      <c r="G82" s="159">
        <v>0</v>
      </c>
      <c r="H82" s="159"/>
      <c r="I82" s="191"/>
      <c r="J82" s="191">
        <v>12000</v>
      </c>
      <c r="K82" s="191"/>
      <c r="L82" s="159"/>
      <c r="M82" s="159"/>
      <c r="N82" s="159"/>
      <c r="O82" s="159"/>
      <c r="P82" s="159">
        <v>0</v>
      </c>
      <c r="Q82" s="102"/>
      <c r="R82" s="102"/>
      <c r="S82" s="102"/>
      <c r="T82" s="102">
        <v>0</v>
      </c>
      <c r="U82" s="102">
        <v>0</v>
      </c>
    </row>
    <row r="83" spans="1:21" s="4" customFormat="1" ht="12.75">
      <c r="A83" s="110">
        <v>3214</v>
      </c>
      <c r="B83" s="111" t="s">
        <v>78</v>
      </c>
      <c r="C83" s="102">
        <f t="shared" si="8"/>
        <v>0</v>
      </c>
      <c r="D83" s="102"/>
      <c r="E83" s="102"/>
      <c r="F83" s="159"/>
      <c r="G83" s="159"/>
      <c r="H83" s="159"/>
      <c r="I83" s="191"/>
      <c r="J83" s="191"/>
      <c r="K83" s="191"/>
      <c r="L83" s="159"/>
      <c r="M83" s="159"/>
      <c r="N83" s="159"/>
      <c r="O83" s="159"/>
      <c r="P83" s="159"/>
      <c r="Q83" s="102"/>
      <c r="R83" s="102"/>
      <c r="S83" s="102"/>
      <c r="T83" s="102">
        <v>0</v>
      </c>
      <c r="U83" s="102">
        <v>0</v>
      </c>
    </row>
    <row r="84" spans="1:21" s="4" customFormat="1" ht="12.75">
      <c r="A84" s="110">
        <v>3221</v>
      </c>
      <c r="B84" s="111" t="s">
        <v>48</v>
      </c>
      <c r="C84" s="102">
        <f t="shared" si="8"/>
        <v>45000</v>
      </c>
      <c r="D84" s="102"/>
      <c r="E84" s="102"/>
      <c r="F84" s="159">
        <v>0</v>
      </c>
      <c r="G84" s="159">
        <v>5000</v>
      </c>
      <c r="H84" s="159"/>
      <c r="I84" s="191">
        <v>5000</v>
      </c>
      <c r="J84" s="191">
        <v>12000</v>
      </c>
      <c r="K84" s="191">
        <v>3000</v>
      </c>
      <c r="L84" s="159">
        <v>10000</v>
      </c>
      <c r="M84" s="159">
        <v>5000</v>
      </c>
      <c r="N84" s="159">
        <v>5000</v>
      </c>
      <c r="O84" s="159"/>
      <c r="P84" s="159">
        <v>0</v>
      </c>
      <c r="Q84" s="102"/>
      <c r="R84" s="102"/>
      <c r="S84" s="102"/>
      <c r="T84" s="102">
        <v>0</v>
      </c>
      <c r="U84" s="102">
        <v>0</v>
      </c>
    </row>
    <row r="85" spans="1:21" s="4" customFormat="1" ht="12.75">
      <c r="A85" s="110">
        <v>3222</v>
      </c>
      <c r="B85" s="111" t="s">
        <v>71</v>
      </c>
      <c r="C85" s="102">
        <f t="shared" si="8"/>
        <v>26000</v>
      </c>
      <c r="D85" s="102"/>
      <c r="E85" s="102"/>
      <c r="F85" s="159"/>
      <c r="G85" s="159">
        <v>6000</v>
      </c>
      <c r="H85" s="159"/>
      <c r="I85" s="191">
        <v>5000</v>
      </c>
      <c r="J85" s="191">
        <v>12000</v>
      </c>
      <c r="K85" s="191">
        <v>3000</v>
      </c>
      <c r="L85" s="159"/>
      <c r="M85" s="159"/>
      <c r="N85" s="159"/>
      <c r="O85" s="159"/>
      <c r="P85" s="159">
        <v>0</v>
      </c>
      <c r="Q85" s="102"/>
      <c r="R85" s="102"/>
      <c r="S85" s="102"/>
      <c r="T85" s="102">
        <v>0</v>
      </c>
      <c r="U85" s="102">
        <v>0</v>
      </c>
    </row>
    <row r="86" spans="1:21" s="4" customFormat="1" ht="12.75">
      <c r="A86" s="110">
        <v>3223</v>
      </c>
      <c r="B86" s="111" t="s">
        <v>49</v>
      </c>
      <c r="C86" s="102">
        <f t="shared" si="8"/>
        <v>10000</v>
      </c>
      <c r="D86" s="102"/>
      <c r="E86" s="102"/>
      <c r="F86" s="159"/>
      <c r="G86" s="159"/>
      <c r="H86" s="159"/>
      <c r="I86" s="191"/>
      <c r="J86" s="191">
        <v>10000</v>
      </c>
      <c r="K86" s="191"/>
      <c r="L86" s="159"/>
      <c r="M86" s="159"/>
      <c r="N86" s="159"/>
      <c r="O86" s="159"/>
      <c r="P86" s="159"/>
      <c r="Q86" s="102"/>
      <c r="R86" s="102"/>
      <c r="S86" s="102"/>
      <c r="T86" s="102">
        <v>0</v>
      </c>
      <c r="U86" s="102">
        <v>0</v>
      </c>
    </row>
    <row r="87" spans="1:21" s="4" customFormat="1" ht="12.75">
      <c r="A87" s="110">
        <v>3224</v>
      </c>
      <c r="B87" s="111" t="s">
        <v>50</v>
      </c>
      <c r="C87" s="102">
        <f t="shared" si="8"/>
        <v>35000</v>
      </c>
      <c r="D87" s="102"/>
      <c r="E87" s="102"/>
      <c r="F87" s="159"/>
      <c r="G87" s="159">
        <v>5000</v>
      </c>
      <c r="H87" s="159"/>
      <c r="I87" s="191"/>
      <c r="J87" s="191">
        <v>9000</v>
      </c>
      <c r="K87" s="191"/>
      <c r="L87" s="159">
        <v>5000</v>
      </c>
      <c r="M87" s="159">
        <v>5000</v>
      </c>
      <c r="N87" s="159">
        <v>3000</v>
      </c>
      <c r="O87" s="159">
        <v>3000</v>
      </c>
      <c r="P87" s="159">
        <v>5000</v>
      </c>
      <c r="Q87" s="102"/>
      <c r="R87" s="102"/>
      <c r="S87" s="102"/>
      <c r="T87" s="102">
        <v>0</v>
      </c>
      <c r="U87" s="102">
        <v>0</v>
      </c>
    </row>
    <row r="88" spans="1:21" s="4" customFormat="1" ht="12.75">
      <c r="A88" s="110">
        <v>3225</v>
      </c>
      <c r="B88" s="111" t="s">
        <v>51</v>
      </c>
      <c r="C88" s="102">
        <f t="shared" si="8"/>
        <v>16000</v>
      </c>
      <c r="D88" s="102"/>
      <c r="E88" s="102"/>
      <c r="F88" s="159"/>
      <c r="G88" s="159">
        <v>0</v>
      </c>
      <c r="H88" s="159"/>
      <c r="I88" s="191"/>
      <c r="J88" s="191">
        <v>9000</v>
      </c>
      <c r="K88" s="191"/>
      <c r="L88" s="159"/>
      <c r="M88" s="159"/>
      <c r="N88" s="159">
        <v>7000</v>
      </c>
      <c r="O88" s="159"/>
      <c r="P88" s="159"/>
      <c r="Q88" s="102"/>
      <c r="R88" s="102"/>
      <c r="S88" s="102"/>
      <c r="T88" s="102">
        <v>0</v>
      </c>
      <c r="U88" s="102">
        <v>0</v>
      </c>
    </row>
    <row r="89" spans="1:21" s="4" customFormat="1" ht="12.75">
      <c r="A89" s="110">
        <v>3227</v>
      </c>
      <c r="B89" s="111" t="s">
        <v>79</v>
      </c>
      <c r="C89" s="102">
        <f t="shared" si="8"/>
        <v>4000</v>
      </c>
      <c r="D89" s="102"/>
      <c r="E89" s="102"/>
      <c r="F89" s="159"/>
      <c r="G89" s="159"/>
      <c r="H89" s="159"/>
      <c r="I89" s="191"/>
      <c r="J89" s="191">
        <v>4000</v>
      </c>
      <c r="K89" s="191"/>
      <c r="L89" s="159"/>
      <c r="M89" s="159"/>
      <c r="N89" s="159"/>
      <c r="O89" s="159"/>
      <c r="P89" s="159"/>
      <c r="Q89" s="102"/>
      <c r="R89" s="102"/>
      <c r="S89" s="102"/>
      <c r="T89" s="102">
        <v>0</v>
      </c>
      <c r="U89" s="102">
        <v>0</v>
      </c>
    </row>
    <row r="90" spans="1:21" s="4" customFormat="1" ht="12.75">
      <c r="A90" s="110">
        <v>3231</v>
      </c>
      <c r="B90" s="111" t="s">
        <v>52</v>
      </c>
      <c r="C90" s="102">
        <f t="shared" si="8"/>
        <v>706000</v>
      </c>
      <c r="D90" s="102"/>
      <c r="F90" s="192"/>
      <c r="G90" s="191">
        <v>4000</v>
      </c>
      <c r="H90" s="159"/>
      <c r="I90" s="191"/>
      <c r="J90" s="191">
        <v>700000</v>
      </c>
      <c r="K90" s="191"/>
      <c r="L90" s="159"/>
      <c r="M90" s="159">
        <v>2000</v>
      </c>
      <c r="N90" s="159"/>
      <c r="O90" s="159"/>
      <c r="P90" s="159">
        <v>0</v>
      </c>
      <c r="Q90" s="102"/>
      <c r="R90" s="102"/>
      <c r="S90" s="102"/>
      <c r="T90" s="102">
        <v>0</v>
      </c>
      <c r="U90" s="102">
        <v>0</v>
      </c>
    </row>
    <row r="91" spans="1:21" s="4" customFormat="1" ht="12.75">
      <c r="A91" s="110">
        <v>3232</v>
      </c>
      <c r="B91" s="111" t="s">
        <v>53</v>
      </c>
      <c r="C91" s="102">
        <f t="shared" si="8"/>
        <v>22500</v>
      </c>
      <c r="D91" s="102"/>
      <c r="E91" s="102"/>
      <c r="F91" s="159"/>
      <c r="G91" s="191">
        <v>3500</v>
      </c>
      <c r="H91" s="159"/>
      <c r="I91" s="191"/>
      <c r="J91" s="191">
        <v>14000</v>
      </c>
      <c r="K91" s="191"/>
      <c r="L91" s="159"/>
      <c r="M91" s="159">
        <v>5000</v>
      </c>
      <c r="N91" s="159"/>
      <c r="O91" s="159"/>
      <c r="P91" s="159">
        <v>0</v>
      </c>
      <c r="Q91" s="102"/>
      <c r="R91" s="102"/>
      <c r="S91" s="102"/>
      <c r="T91" s="102">
        <v>0</v>
      </c>
      <c r="U91" s="102">
        <v>0</v>
      </c>
    </row>
    <row r="92" spans="1:21" s="4" customFormat="1" ht="12.75">
      <c r="A92" s="110">
        <v>3234</v>
      </c>
      <c r="B92" s="112" t="s">
        <v>55</v>
      </c>
      <c r="C92" s="102">
        <f t="shared" si="8"/>
        <v>5000</v>
      </c>
      <c r="D92" s="102"/>
      <c r="E92" s="102"/>
      <c r="F92" s="159"/>
      <c r="G92" s="191">
        <v>0</v>
      </c>
      <c r="H92" s="159"/>
      <c r="I92" s="191"/>
      <c r="J92" s="191">
        <v>5000</v>
      </c>
      <c r="K92" s="191"/>
      <c r="L92" s="159"/>
      <c r="M92" s="159"/>
      <c r="N92" s="159"/>
      <c r="O92" s="159"/>
      <c r="P92" s="159"/>
      <c r="Q92" s="102"/>
      <c r="R92" s="102"/>
      <c r="S92" s="102"/>
      <c r="T92" s="102">
        <v>0</v>
      </c>
      <c r="U92" s="102">
        <v>0</v>
      </c>
    </row>
    <row r="93" spans="1:21" s="4" customFormat="1" ht="12.75">
      <c r="A93" s="110">
        <v>3235</v>
      </c>
      <c r="B93" s="112" t="s">
        <v>80</v>
      </c>
      <c r="C93" s="102">
        <f t="shared" si="8"/>
        <v>6000</v>
      </c>
      <c r="D93" s="102"/>
      <c r="F93" s="192"/>
      <c r="G93" s="191">
        <v>0</v>
      </c>
      <c r="H93" s="159"/>
      <c r="I93" s="191"/>
      <c r="J93" s="191">
        <v>6000</v>
      </c>
      <c r="K93" s="191"/>
      <c r="L93" s="159"/>
      <c r="M93" s="159"/>
      <c r="N93" s="159"/>
      <c r="O93" s="159"/>
      <c r="P93" s="159"/>
      <c r="Q93" s="102"/>
      <c r="R93" s="102"/>
      <c r="S93" s="102"/>
      <c r="T93" s="102">
        <v>0</v>
      </c>
      <c r="U93" s="102">
        <v>0</v>
      </c>
    </row>
    <row r="94" spans="1:21" s="4" customFormat="1" ht="12.75">
      <c r="A94" s="110">
        <v>3236</v>
      </c>
      <c r="B94" s="111" t="s">
        <v>56</v>
      </c>
      <c r="C94" s="102">
        <f t="shared" si="8"/>
        <v>10000</v>
      </c>
      <c r="D94" s="102"/>
      <c r="E94" s="102"/>
      <c r="F94" s="159"/>
      <c r="G94" s="191">
        <v>0</v>
      </c>
      <c r="H94" s="159"/>
      <c r="I94" s="191"/>
      <c r="J94" s="191">
        <v>10000</v>
      </c>
      <c r="K94" s="191"/>
      <c r="L94" s="159"/>
      <c r="M94" s="159"/>
      <c r="N94" s="159"/>
      <c r="O94" s="159"/>
      <c r="P94" s="159"/>
      <c r="Q94" s="102"/>
      <c r="R94" s="102"/>
      <c r="S94" s="102"/>
      <c r="T94" s="102">
        <v>0</v>
      </c>
      <c r="U94" s="102">
        <v>0</v>
      </c>
    </row>
    <row r="95" spans="1:21" s="4" customFormat="1" ht="12.75">
      <c r="A95" s="110">
        <v>3237</v>
      </c>
      <c r="B95" s="111" t="s">
        <v>57</v>
      </c>
      <c r="C95" s="102">
        <f t="shared" si="8"/>
        <v>32000</v>
      </c>
      <c r="D95" s="104"/>
      <c r="F95" s="192"/>
      <c r="G95" s="191">
        <v>2000</v>
      </c>
      <c r="H95" s="159"/>
      <c r="I95" s="191"/>
      <c r="J95" s="191">
        <v>10000</v>
      </c>
      <c r="K95" s="191"/>
      <c r="L95" s="159">
        <v>10000</v>
      </c>
      <c r="M95" s="159">
        <v>10000</v>
      </c>
      <c r="N95" s="159"/>
      <c r="O95" s="159"/>
      <c r="P95" s="159"/>
      <c r="Q95" s="102"/>
      <c r="R95" s="102"/>
      <c r="S95" s="146"/>
      <c r="T95" s="102">
        <v>0</v>
      </c>
      <c r="U95" s="102">
        <v>0</v>
      </c>
    </row>
    <row r="96" spans="1:21" s="4" customFormat="1" ht="12.75">
      <c r="A96" s="110">
        <v>3238</v>
      </c>
      <c r="B96" s="111" t="s">
        <v>58</v>
      </c>
      <c r="C96" s="102">
        <f t="shared" si="8"/>
        <v>10000</v>
      </c>
      <c r="D96" s="104"/>
      <c r="E96" s="104"/>
      <c r="F96" s="191"/>
      <c r="G96" s="159"/>
      <c r="H96" s="159"/>
      <c r="I96" s="191"/>
      <c r="J96" s="191">
        <v>10000</v>
      </c>
      <c r="K96" s="191"/>
      <c r="L96" s="159"/>
      <c r="M96" s="159"/>
      <c r="N96" s="159"/>
      <c r="O96" s="159"/>
      <c r="P96" s="159"/>
      <c r="Q96" s="102"/>
      <c r="R96" s="102"/>
      <c r="S96" s="146"/>
      <c r="T96" s="102">
        <v>0</v>
      </c>
      <c r="U96" s="102">
        <v>0</v>
      </c>
    </row>
    <row r="97" spans="1:21" ht="12.75">
      <c r="A97" s="110">
        <v>3239</v>
      </c>
      <c r="B97" s="111" t="s">
        <v>59</v>
      </c>
      <c r="C97" s="102">
        <f t="shared" si="8"/>
        <v>37000</v>
      </c>
      <c r="D97" s="104"/>
      <c r="E97" s="104"/>
      <c r="F97" s="191"/>
      <c r="G97" s="159">
        <v>2000</v>
      </c>
      <c r="H97" s="159"/>
      <c r="I97" s="191"/>
      <c r="J97" s="191">
        <v>10000</v>
      </c>
      <c r="K97" s="191"/>
      <c r="L97" s="159">
        <v>15000</v>
      </c>
      <c r="M97" s="159">
        <v>10000</v>
      </c>
      <c r="N97" s="159"/>
      <c r="O97" s="159"/>
      <c r="P97" s="159"/>
      <c r="Q97" s="102"/>
      <c r="R97" s="102">
        <v>0</v>
      </c>
      <c r="S97" s="102"/>
      <c r="T97" s="102">
        <v>0</v>
      </c>
      <c r="U97" s="102">
        <v>0</v>
      </c>
    </row>
    <row r="98" spans="1:21" ht="12.75">
      <c r="A98" s="110">
        <v>3241</v>
      </c>
      <c r="B98" s="111" t="s">
        <v>81</v>
      </c>
      <c r="C98" s="102">
        <f t="shared" si="8"/>
        <v>0</v>
      </c>
      <c r="D98" s="104"/>
      <c r="E98" s="104"/>
      <c r="F98" s="191"/>
      <c r="G98" s="159"/>
      <c r="H98" s="159"/>
      <c r="I98" s="191"/>
      <c r="J98" s="191">
        <v>0</v>
      </c>
      <c r="K98" s="191"/>
      <c r="L98" s="159"/>
      <c r="M98" s="159"/>
      <c r="N98" s="159"/>
      <c r="O98" s="159"/>
      <c r="P98" s="159"/>
      <c r="Q98" s="102"/>
      <c r="R98" s="102"/>
      <c r="S98" s="102"/>
      <c r="T98" s="102">
        <v>0</v>
      </c>
      <c r="U98" s="102">
        <v>0</v>
      </c>
    </row>
    <row r="99" spans="1:21" ht="12.75">
      <c r="A99" s="110">
        <v>3292</v>
      </c>
      <c r="B99" s="111" t="s">
        <v>82</v>
      </c>
      <c r="C99" s="102">
        <f t="shared" si="8"/>
        <v>13000</v>
      </c>
      <c r="D99" s="104"/>
      <c r="E99" s="104"/>
      <c r="F99" s="191"/>
      <c r="G99" s="159">
        <v>3000</v>
      </c>
      <c r="H99" s="159"/>
      <c r="I99" s="191"/>
      <c r="J99" s="191">
        <v>10000</v>
      </c>
      <c r="K99" s="191"/>
      <c r="L99" s="159"/>
      <c r="M99" s="159"/>
      <c r="N99" s="159"/>
      <c r="O99" s="159"/>
      <c r="P99" s="159"/>
      <c r="Q99" s="102"/>
      <c r="R99" s="102">
        <v>0</v>
      </c>
      <c r="S99" s="146"/>
      <c r="T99" s="102">
        <v>0</v>
      </c>
      <c r="U99" s="102">
        <v>0</v>
      </c>
    </row>
    <row r="100" spans="1:21" ht="12.75">
      <c r="A100" s="110">
        <v>3293</v>
      </c>
      <c r="B100" s="111" t="s">
        <v>60</v>
      </c>
      <c r="C100" s="102">
        <f t="shared" si="8"/>
        <v>10000</v>
      </c>
      <c r="D100" s="102"/>
      <c r="E100" s="102"/>
      <c r="F100" s="159"/>
      <c r="G100" s="159"/>
      <c r="H100" s="159"/>
      <c r="I100" s="191"/>
      <c r="J100" s="191">
        <v>10000</v>
      </c>
      <c r="K100" s="191"/>
      <c r="L100" s="159"/>
      <c r="M100" s="159"/>
      <c r="N100" s="159"/>
      <c r="O100" s="159"/>
      <c r="P100" s="159"/>
      <c r="Q100" s="102"/>
      <c r="R100" s="102">
        <v>0</v>
      </c>
      <c r="S100" s="102"/>
      <c r="T100" s="102">
        <v>0</v>
      </c>
      <c r="U100" s="102">
        <v>0</v>
      </c>
    </row>
    <row r="101" spans="1:21" ht="12.75">
      <c r="A101" s="110">
        <v>3294</v>
      </c>
      <c r="B101" s="111" t="s">
        <v>61</v>
      </c>
      <c r="C101" s="102">
        <f t="shared" si="8"/>
        <v>1500</v>
      </c>
      <c r="D101" s="102"/>
      <c r="E101" s="102"/>
      <c r="F101" s="159"/>
      <c r="G101" s="159">
        <v>500</v>
      </c>
      <c r="H101" s="159"/>
      <c r="I101" s="191"/>
      <c r="J101" s="191">
        <v>1000</v>
      </c>
      <c r="K101" s="191"/>
      <c r="L101" s="159"/>
      <c r="M101" s="159"/>
      <c r="N101" s="159"/>
      <c r="O101" s="159"/>
      <c r="P101" s="159"/>
      <c r="Q101" s="102"/>
      <c r="R101" s="102"/>
      <c r="S101" s="102"/>
      <c r="T101" s="102">
        <v>0</v>
      </c>
      <c r="U101" s="102">
        <v>0</v>
      </c>
    </row>
    <row r="102" spans="1:21" ht="12.75">
      <c r="A102" s="110">
        <v>3295</v>
      </c>
      <c r="B102" s="111" t="s">
        <v>62</v>
      </c>
      <c r="C102" s="102">
        <f t="shared" si="8"/>
        <v>0</v>
      </c>
      <c r="D102" s="102"/>
      <c r="E102" s="102"/>
      <c r="F102" s="159"/>
      <c r="G102" s="159"/>
      <c r="H102" s="159"/>
      <c r="I102" s="191"/>
      <c r="J102" s="191"/>
      <c r="K102" s="191"/>
      <c r="L102" s="159"/>
      <c r="M102" s="159"/>
      <c r="N102" s="159"/>
      <c r="O102" s="159"/>
      <c r="P102" s="159"/>
      <c r="Q102" s="102"/>
      <c r="R102" s="102"/>
      <c r="S102" s="102"/>
      <c r="T102" s="102">
        <v>0</v>
      </c>
      <c r="U102" s="102">
        <v>0</v>
      </c>
    </row>
    <row r="103" spans="1:21" s="4" customFormat="1" ht="12.75">
      <c r="A103" s="110">
        <v>3299</v>
      </c>
      <c r="B103" s="111" t="s">
        <v>63</v>
      </c>
      <c r="C103" s="102">
        <f t="shared" si="8"/>
        <v>86500</v>
      </c>
      <c r="D103" s="102"/>
      <c r="E103" s="102"/>
      <c r="F103" s="159">
        <v>0</v>
      </c>
      <c r="G103" s="191">
        <v>7000</v>
      </c>
      <c r="H103" s="159"/>
      <c r="I103" s="191">
        <v>5000</v>
      </c>
      <c r="J103" s="191">
        <v>25000</v>
      </c>
      <c r="K103" s="191">
        <v>9000</v>
      </c>
      <c r="L103" s="159">
        <v>15000</v>
      </c>
      <c r="M103" s="159">
        <v>10000</v>
      </c>
      <c r="N103" s="159">
        <v>10000</v>
      </c>
      <c r="O103" s="159"/>
      <c r="P103" s="159"/>
      <c r="Q103" s="102"/>
      <c r="R103" s="102">
        <v>0</v>
      </c>
      <c r="S103" s="102">
        <v>5500</v>
      </c>
      <c r="T103" s="102">
        <v>0</v>
      </c>
      <c r="U103" s="102">
        <v>0</v>
      </c>
    </row>
    <row r="104" spans="1:21" s="4" customFormat="1" ht="12.75">
      <c r="A104" s="106">
        <v>34</v>
      </c>
      <c r="B104" s="108" t="s">
        <v>28</v>
      </c>
      <c r="C104" s="103">
        <f t="shared" si="8"/>
        <v>500</v>
      </c>
      <c r="D104" s="103"/>
      <c r="E104" s="103"/>
      <c r="F104" s="158"/>
      <c r="G104" s="158">
        <f aca="true" t="shared" si="10" ref="G104:S104">SUM(G105:G106)</f>
        <v>0</v>
      </c>
      <c r="H104" s="158">
        <f t="shared" si="10"/>
        <v>0</v>
      </c>
      <c r="I104" s="158">
        <f t="shared" si="10"/>
        <v>0</v>
      </c>
      <c r="J104" s="158">
        <f t="shared" si="10"/>
        <v>500</v>
      </c>
      <c r="K104" s="158">
        <f t="shared" si="10"/>
        <v>0</v>
      </c>
      <c r="L104" s="158">
        <f t="shared" si="10"/>
        <v>0</v>
      </c>
      <c r="M104" s="158">
        <f t="shared" si="10"/>
        <v>0</v>
      </c>
      <c r="N104" s="158">
        <f t="shared" si="10"/>
        <v>0</v>
      </c>
      <c r="O104" s="158"/>
      <c r="P104" s="158">
        <f t="shared" si="10"/>
        <v>0</v>
      </c>
      <c r="Q104" s="103"/>
      <c r="R104" s="103"/>
      <c r="S104" s="103">
        <f t="shared" si="10"/>
        <v>0</v>
      </c>
      <c r="T104" s="103">
        <f>SUM(T105:T106)</f>
        <v>1000</v>
      </c>
      <c r="U104" s="103">
        <f>SUM(U105:U106)</f>
        <v>1500</v>
      </c>
    </row>
    <row r="105" spans="1:21" ht="12.75">
      <c r="A105" s="109">
        <v>3431</v>
      </c>
      <c r="B105" s="107" t="s">
        <v>64</v>
      </c>
      <c r="C105" s="102">
        <f t="shared" si="8"/>
        <v>500</v>
      </c>
      <c r="D105" s="103"/>
      <c r="E105" s="103"/>
      <c r="F105" s="158"/>
      <c r="G105" s="158"/>
      <c r="H105" s="158"/>
      <c r="I105" s="159"/>
      <c r="J105" s="158">
        <v>500</v>
      </c>
      <c r="K105" s="158"/>
      <c r="L105" s="158"/>
      <c r="M105" s="158"/>
      <c r="N105" s="158"/>
      <c r="O105" s="158"/>
      <c r="P105" s="158"/>
      <c r="Q105" s="103"/>
      <c r="R105" s="103"/>
      <c r="S105" s="103"/>
      <c r="T105" s="102">
        <v>1000</v>
      </c>
      <c r="U105" s="102">
        <v>1500</v>
      </c>
    </row>
    <row r="106" spans="1:23" s="4" customFormat="1" ht="12.75">
      <c r="A106" s="109">
        <v>3433</v>
      </c>
      <c r="B106" s="107" t="s">
        <v>65</v>
      </c>
      <c r="C106" s="102">
        <f t="shared" si="8"/>
        <v>0</v>
      </c>
      <c r="D106" s="102"/>
      <c r="E106" s="102"/>
      <c r="F106" s="159"/>
      <c r="G106" s="159"/>
      <c r="H106" s="159"/>
      <c r="I106" s="159"/>
      <c r="J106" s="159">
        <v>0</v>
      </c>
      <c r="K106" s="159"/>
      <c r="L106" s="159"/>
      <c r="M106" s="159"/>
      <c r="N106" s="159"/>
      <c r="O106" s="159"/>
      <c r="P106" s="159"/>
      <c r="Q106" s="102"/>
      <c r="R106" s="102"/>
      <c r="S106" s="102"/>
      <c r="T106" s="102">
        <f>SUM(G106:S106)</f>
        <v>0</v>
      </c>
      <c r="U106" s="102">
        <f>SUM(G106:S106)</f>
        <v>0</v>
      </c>
      <c r="W106" s="42"/>
    </row>
    <row r="107" spans="1:21" s="4" customFormat="1" ht="21">
      <c r="A107" s="106">
        <v>4</v>
      </c>
      <c r="B107" s="108" t="s">
        <v>30</v>
      </c>
      <c r="C107" s="103">
        <v>95000</v>
      </c>
      <c r="D107" s="103"/>
      <c r="E107" s="103"/>
      <c r="F107" s="158"/>
      <c r="G107" s="158">
        <f>SUM(G108)</f>
        <v>0</v>
      </c>
      <c r="H107" s="158">
        <f>SUM(H108)</f>
        <v>0</v>
      </c>
      <c r="I107" s="158">
        <f>SUM(I9)</f>
        <v>0</v>
      </c>
      <c r="J107" s="158">
        <f aca="true" t="shared" si="11" ref="J107:S107">SUM(J108)</f>
        <v>60000</v>
      </c>
      <c r="K107" s="158">
        <f t="shared" si="11"/>
        <v>0</v>
      </c>
      <c r="L107" s="158">
        <f t="shared" si="11"/>
        <v>0</v>
      </c>
      <c r="M107" s="158">
        <f t="shared" si="11"/>
        <v>0</v>
      </c>
      <c r="N107" s="158">
        <f t="shared" si="11"/>
        <v>25000</v>
      </c>
      <c r="O107" s="158"/>
      <c r="P107" s="158">
        <f t="shared" si="11"/>
        <v>10000</v>
      </c>
      <c r="Q107" s="103"/>
      <c r="R107" s="103"/>
      <c r="S107" s="103">
        <f t="shared" si="11"/>
        <v>0</v>
      </c>
      <c r="T107" s="103">
        <f>SUM(T108)</f>
        <v>85000</v>
      </c>
      <c r="U107" s="103">
        <f>SUM(U108)</f>
        <v>105000</v>
      </c>
    </row>
    <row r="108" spans="1:21" ht="21">
      <c r="A108" s="106">
        <v>42</v>
      </c>
      <c r="B108" s="108" t="s">
        <v>31</v>
      </c>
      <c r="C108" s="103">
        <v>95000</v>
      </c>
      <c r="D108" s="103"/>
      <c r="E108" s="103"/>
      <c r="F108" s="158"/>
      <c r="G108" s="158">
        <f>SUM(G109:G111)</f>
        <v>0</v>
      </c>
      <c r="H108" s="158">
        <f>SUM(H109:H111)</f>
        <v>0</v>
      </c>
      <c r="I108" s="158">
        <f>SUM(I109:I111)</f>
        <v>0</v>
      </c>
      <c r="J108" s="158">
        <f>SUM(J109:J111)</f>
        <v>60000</v>
      </c>
      <c r="K108" s="158">
        <f>SUM(K108)</f>
        <v>0</v>
      </c>
      <c r="L108" s="158">
        <f aca="true" t="shared" si="12" ref="L108:S108">SUM(L109:L111)</f>
        <v>0</v>
      </c>
      <c r="M108" s="158">
        <f t="shared" si="12"/>
        <v>0</v>
      </c>
      <c r="N108" s="158">
        <f t="shared" si="12"/>
        <v>25000</v>
      </c>
      <c r="O108" s="158"/>
      <c r="P108" s="158">
        <f t="shared" si="12"/>
        <v>10000</v>
      </c>
      <c r="Q108" s="103"/>
      <c r="R108" s="103"/>
      <c r="S108" s="103">
        <f t="shared" si="12"/>
        <v>0</v>
      </c>
      <c r="T108" s="103">
        <f>SUM(T109:T111)</f>
        <v>85000</v>
      </c>
      <c r="U108" s="103">
        <f>SUM(U109:U111)</f>
        <v>105000</v>
      </c>
    </row>
    <row r="109" spans="1:21" ht="12.75">
      <c r="A109" s="110">
        <v>4221</v>
      </c>
      <c r="B109" s="111" t="s">
        <v>73</v>
      </c>
      <c r="C109" s="102">
        <f>SUM(D109:S109)</f>
        <v>75000</v>
      </c>
      <c r="D109" s="102"/>
      <c r="E109" s="102"/>
      <c r="F109" s="159"/>
      <c r="G109" s="159"/>
      <c r="H109" s="159"/>
      <c r="I109" s="191"/>
      <c r="J109" s="159">
        <v>40000</v>
      </c>
      <c r="K109" s="159"/>
      <c r="L109" s="159"/>
      <c r="M109" s="159">
        <v>0</v>
      </c>
      <c r="N109" s="159">
        <v>25000</v>
      </c>
      <c r="O109" s="159"/>
      <c r="P109" s="159">
        <v>10000</v>
      </c>
      <c r="Q109" s="102"/>
      <c r="R109" s="102"/>
      <c r="S109" s="102"/>
      <c r="T109" s="102">
        <v>80000</v>
      </c>
      <c r="U109" s="102">
        <v>100000</v>
      </c>
    </row>
    <row r="110" spans="1:21" ht="12.75">
      <c r="A110" s="110">
        <v>4223</v>
      </c>
      <c r="B110" s="113" t="s">
        <v>74</v>
      </c>
      <c r="C110" s="102">
        <f>SUM(D110:S110)</f>
        <v>15000</v>
      </c>
      <c r="D110" s="102"/>
      <c r="E110" s="102"/>
      <c r="F110" s="159"/>
      <c r="G110" s="159"/>
      <c r="H110" s="159"/>
      <c r="I110" s="191"/>
      <c r="J110" s="159">
        <v>15000</v>
      </c>
      <c r="K110" s="159"/>
      <c r="L110" s="159"/>
      <c r="M110" s="159"/>
      <c r="N110" s="159"/>
      <c r="O110" s="159"/>
      <c r="P110" s="159"/>
      <c r="Q110" s="102"/>
      <c r="R110" s="102"/>
      <c r="S110" s="102"/>
      <c r="T110" s="102">
        <v>0</v>
      </c>
      <c r="U110" s="102">
        <v>0</v>
      </c>
    </row>
    <row r="111" spans="1:21" s="4" customFormat="1" ht="13.5" thickBot="1">
      <c r="A111" s="128">
        <v>4241</v>
      </c>
      <c r="B111" s="129" t="s">
        <v>76</v>
      </c>
      <c r="C111" s="130">
        <f>SUM(D111:S111)</f>
        <v>5000</v>
      </c>
      <c r="D111" s="130"/>
      <c r="E111" s="130"/>
      <c r="F111" s="193"/>
      <c r="G111" s="193"/>
      <c r="H111" s="193"/>
      <c r="I111" s="194"/>
      <c r="J111" s="193">
        <v>5000</v>
      </c>
      <c r="K111" s="193"/>
      <c r="L111" s="193"/>
      <c r="M111" s="193"/>
      <c r="N111" s="193"/>
      <c r="O111" s="193"/>
      <c r="P111" s="193"/>
      <c r="Q111" s="130"/>
      <c r="R111" s="130"/>
      <c r="S111" s="130"/>
      <c r="T111" s="130">
        <f>SUM(G111:S111)</f>
        <v>5000</v>
      </c>
      <c r="U111" s="130">
        <f>SUM(G111:S111)</f>
        <v>5000</v>
      </c>
    </row>
    <row r="112" spans="1:21" s="4" customFormat="1" ht="14.25" thickBot="1" thickTop="1">
      <c r="A112" s="123"/>
      <c r="B112" s="124" t="s">
        <v>77</v>
      </c>
      <c r="C112" s="122">
        <f>SUM(D112+E112+F112+G112+H112+I112+J112+K112+L112+M112+N112+O112+P112+R112+S112)</f>
        <v>1326000</v>
      </c>
      <c r="D112" s="122"/>
      <c r="E112" s="122"/>
      <c r="F112" s="195">
        <f>SUM(F79+F108)</f>
        <v>0</v>
      </c>
      <c r="G112" s="195">
        <f>SUM(G73+G107)</f>
        <v>45000</v>
      </c>
      <c r="H112" s="195">
        <f>SUM(H73+H107)</f>
        <v>0</v>
      </c>
      <c r="I112" s="195">
        <f>SUM(I73+I107)</f>
        <v>15000</v>
      </c>
      <c r="J112" s="195">
        <f>SUM(J73+J107)</f>
        <v>959500</v>
      </c>
      <c r="K112" s="195">
        <f>SUM(K79+K111)</f>
        <v>20000</v>
      </c>
      <c r="L112" s="195">
        <f>SUM(L73)</f>
        <v>60000</v>
      </c>
      <c r="M112" s="195">
        <f>SUM(M73+M107)</f>
        <v>50000</v>
      </c>
      <c r="N112" s="195">
        <f>SUM(N73+N107)</f>
        <v>50000</v>
      </c>
      <c r="O112" s="195">
        <v>3000</v>
      </c>
      <c r="P112" s="195">
        <f>SUM(P73+P107)</f>
        <v>15000</v>
      </c>
      <c r="Q112" s="122"/>
      <c r="R112" s="122">
        <f>SUM(R79+R107)</f>
        <v>0</v>
      </c>
      <c r="S112" s="122">
        <f>SUM(S73+S107)</f>
        <v>108500</v>
      </c>
      <c r="T112" s="122">
        <f>SUM(T73+T107)</f>
        <v>1521000</v>
      </c>
      <c r="U112" s="122">
        <f>SUM(U73+U107)</f>
        <v>1596500</v>
      </c>
    </row>
    <row r="113" spans="1:21" s="4" customFormat="1" ht="14.25" thickBot="1" thickTop="1">
      <c r="A113" s="125"/>
      <c r="B113" s="134"/>
      <c r="C113" s="135"/>
      <c r="D113" s="135"/>
      <c r="E113" s="135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35"/>
      <c r="R113" s="135"/>
      <c r="S113" s="135"/>
      <c r="T113" s="135"/>
      <c r="U113" s="135"/>
    </row>
    <row r="114" spans="1:21" s="4" customFormat="1" ht="72" thickBot="1" thickTop="1">
      <c r="A114" s="133" t="s">
        <v>35</v>
      </c>
      <c r="B114" s="121" t="s">
        <v>88</v>
      </c>
      <c r="C114" s="72" t="s">
        <v>146</v>
      </c>
      <c r="D114" s="72" t="s">
        <v>89</v>
      </c>
      <c r="E114" s="170" t="s">
        <v>90</v>
      </c>
      <c r="F114" s="197" t="s">
        <v>128</v>
      </c>
      <c r="G114" s="198" t="s">
        <v>14</v>
      </c>
      <c r="H114" s="72" t="s">
        <v>140</v>
      </c>
      <c r="I114" s="72" t="s">
        <v>141</v>
      </c>
      <c r="J114" s="198" t="s">
        <v>83</v>
      </c>
      <c r="K114" s="198" t="s">
        <v>84</v>
      </c>
      <c r="L114" s="198" t="s">
        <v>85</v>
      </c>
      <c r="M114" s="198" t="s">
        <v>86</v>
      </c>
      <c r="N114" s="198" t="s">
        <v>24</v>
      </c>
      <c r="O114" s="198" t="s">
        <v>148</v>
      </c>
      <c r="P114" s="72" t="s">
        <v>149</v>
      </c>
      <c r="Q114" s="72" t="s">
        <v>115</v>
      </c>
      <c r="R114" s="72" t="s">
        <v>135</v>
      </c>
      <c r="S114" s="72" t="s">
        <v>91</v>
      </c>
      <c r="T114" s="72" t="s">
        <v>137</v>
      </c>
      <c r="U114" s="72" t="s">
        <v>147</v>
      </c>
    </row>
    <row r="115" spans="1:21" s="4" customFormat="1" ht="13.5" thickTop="1">
      <c r="A115" s="117">
        <v>3</v>
      </c>
      <c r="B115" s="118" t="s">
        <v>25</v>
      </c>
      <c r="C115" s="119">
        <f>SUM(C122+C123)</f>
        <v>39500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>
        <f>SUM(S116+S121)</f>
        <v>34500</v>
      </c>
      <c r="T115" s="119">
        <f>SUM(T121)</f>
        <v>40000</v>
      </c>
      <c r="U115" s="119">
        <f>SUM(U121)</f>
        <v>40000</v>
      </c>
    </row>
    <row r="116" spans="1:21" s="4" customFormat="1" ht="12.75">
      <c r="A116" s="106">
        <v>31</v>
      </c>
      <c r="B116" s="108" t="s">
        <v>26</v>
      </c>
      <c r="C116" s="103">
        <f>SUM(D116:S116)</f>
        <v>0</v>
      </c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>
        <f>SUM(S117:S120)</f>
        <v>0</v>
      </c>
      <c r="T116" s="103">
        <v>0</v>
      </c>
      <c r="U116" s="103">
        <v>0</v>
      </c>
    </row>
    <row r="117" spans="1:21" ht="12.75">
      <c r="A117" s="110">
        <v>3111</v>
      </c>
      <c r="B117" s="111" t="s">
        <v>66</v>
      </c>
      <c r="C117" s="103">
        <f>SUM(D117:S117)</f>
        <v>0</v>
      </c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1" ht="12.75">
      <c r="A118" s="110">
        <v>3121</v>
      </c>
      <c r="B118" s="111" t="s">
        <v>67</v>
      </c>
      <c r="C118" s="103">
        <f>SUM(D118:S118)</f>
        <v>0</v>
      </c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1:21" ht="12.75">
      <c r="A119" s="110">
        <v>3132</v>
      </c>
      <c r="B119" s="113" t="s">
        <v>68</v>
      </c>
      <c r="C119" s="103">
        <f>SUM(D119:S119)</f>
        <v>0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1:21" s="4" customFormat="1" ht="12.75">
      <c r="A120" s="110">
        <v>3133</v>
      </c>
      <c r="B120" s="113" t="s">
        <v>69</v>
      </c>
      <c r="C120" s="103">
        <f>SUM(D120:S120)</f>
        <v>0</v>
      </c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1:21" ht="12.75">
      <c r="A121" s="106">
        <v>32</v>
      </c>
      <c r="B121" s="108" t="s">
        <v>27</v>
      </c>
      <c r="C121" s="103">
        <f>SUM(C122+C123)</f>
        <v>39500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>
        <f>SUM(S122:S123)</f>
        <v>34500</v>
      </c>
      <c r="T121" s="103">
        <f>SUM(T122:T123)</f>
        <v>40000</v>
      </c>
      <c r="U121" s="103">
        <f>SUM(U122:U123)</f>
        <v>40000</v>
      </c>
    </row>
    <row r="122" spans="1:21" ht="12.75">
      <c r="A122" s="110">
        <v>3222</v>
      </c>
      <c r="B122" s="113" t="s">
        <v>87</v>
      </c>
      <c r="C122" s="102">
        <v>34500</v>
      </c>
      <c r="D122" s="105"/>
      <c r="E122" s="105"/>
      <c r="F122" s="105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5">
        <v>34500</v>
      </c>
      <c r="T122" s="102">
        <v>35000</v>
      </c>
      <c r="U122" s="102">
        <v>35000</v>
      </c>
    </row>
    <row r="123" spans="1:21" s="4" customFormat="1" ht="13.5" thickBot="1">
      <c r="A123" s="136">
        <v>3222</v>
      </c>
      <c r="B123" s="137" t="s">
        <v>133</v>
      </c>
      <c r="C123" s="130">
        <v>5000</v>
      </c>
      <c r="D123" s="138"/>
      <c r="E123" s="138"/>
      <c r="F123" s="138"/>
      <c r="G123" s="130"/>
      <c r="H123" s="130"/>
      <c r="I123" s="130"/>
      <c r="J123" s="130">
        <v>5000</v>
      </c>
      <c r="K123" s="130"/>
      <c r="L123" s="130"/>
      <c r="M123" s="130"/>
      <c r="N123" s="130"/>
      <c r="O123" s="130"/>
      <c r="P123" s="130"/>
      <c r="Q123" s="130"/>
      <c r="R123" s="130"/>
      <c r="S123" s="138">
        <v>0</v>
      </c>
      <c r="T123" s="130">
        <v>5000</v>
      </c>
      <c r="U123" s="130">
        <v>5000</v>
      </c>
    </row>
    <row r="124" spans="1:21" ht="14.25" thickBot="1" thickTop="1">
      <c r="A124" s="139"/>
      <c r="B124" s="124" t="s">
        <v>77</v>
      </c>
      <c r="C124" s="122">
        <f>SUM(D124:S124)</f>
        <v>39500</v>
      </c>
      <c r="D124" s="122"/>
      <c r="E124" s="122"/>
      <c r="F124" s="122"/>
      <c r="G124" s="122"/>
      <c r="H124" s="122"/>
      <c r="I124" s="122"/>
      <c r="J124" s="122">
        <v>5000</v>
      </c>
      <c r="K124" s="122"/>
      <c r="L124" s="122"/>
      <c r="M124" s="122"/>
      <c r="N124" s="122"/>
      <c r="O124" s="122"/>
      <c r="P124" s="122"/>
      <c r="Q124" s="122"/>
      <c r="R124" s="122"/>
      <c r="S124" s="122">
        <f>SUM(S115)</f>
        <v>34500</v>
      </c>
      <c r="T124" s="122">
        <f>SUM(T115)</f>
        <v>40000</v>
      </c>
      <c r="U124" s="122">
        <f>SUM(U115)</f>
        <v>40000</v>
      </c>
    </row>
    <row r="125" spans="1:21" ht="102.75" thickBot="1" thickTop="1">
      <c r="A125" s="133" t="s">
        <v>35</v>
      </c>
      <c r="B125" s="121" t="s">
        <v>111</v>
      </c>
      <c r="C125" s="72" t="s">
        <v>136</v>
      </c>
      <c r="D125" s="72" t="s">
        <v>89</v>
      </c>
      <c r="E125" s="170" t="s">
        <v>90</v>
      </c>
      <c r="F125" s="170" t="s">
        <v>128</v>
      </c>
      <c r="G125" s="72" t="s">
        <v>14</v>
      </c>
      <c r="H125" s="72" t="s">
        <v>140</v>
      </c>
      <c r="I125" s="72" t="s">
        <v>15</v>
      </c>
      <c r="J125" s="72" t="s">
        <v>83</v>
      </c>
      <c r="K125" s="72" t="s">
        <v>84</v>
      </c>
      <c r="L125" s="72" t="s">
        <v>85</v>
      </c>
      <c r="M125" s="72" t="s">
        <v>86</v>
      </c>
      <c r="N125" s="72" t="s">
        <v>24</v>
      </c>
      <c r="O125" s="72" t="s">
        <v>148</v>
      </c>
      <c r="P125" s="72" t="s">
        <v>18</v>
      </c>
      <c r="Q125" s="72" t="s">
        <v>115</v>
      </c>
      <c r="R125" s="72" t="s">
        <v>135</v>
      </c>
      <c r="S125" s="72" t="s">
        <v>91</v>
      </c>
      <c r="T125" s="72" t="s">
        <v>137</v>
      </c>
      <c r="U125" s="72" t="s">
        <v>147</v>
      </c>
    </row>
    <row r="126" spans="1:21" ht="13.5" thickTop="1">
      <c r="A126" s="117">
        <v>3</v>
      </c>
      <c r="B126" s="189" t="s">
        <v>25</v>
      </c>
      <c r="C126" s="119">
        <f>SUM(C127+C132)</f>
        <v>457600</v>
      </c>
      <c r="D126" s="119"/>
      <c r="E126" s="119"/>
      <c r="F126" s="119"/>
      <c r="G126" s="119"/>
      <c r="H126" s="119"/>
      <c r="I126" s="119"/>
      <c r="J126" s="119">
        <f>SUM(J127+J132)</f>
        <v>0</v>
      </c>
      <c r="K126" s="119"/>
      <c r="L126" s="119"/>
      <c r="M126" s="119"/>
      <c r="N126" s="119"/>
      <c r="O126" s="72"/>
      <c r="P126" s="119"/>
      <c r="Q126" s="119">
        <f>SUM(Q127+Q132)</f>
        <v>0</v>
      </c>
      <c r="R126" s="119"/>
      <c r="S126" s="119">
        <f>SUM(S127+S132)</f>
        <v>457600</v>
      </c>
      <c r="T126" s="119">
        <v>725000</v>
      </c>
      <c r="U126" s="157">
        <f>SUM(U127+U132)</f>
        <v>730000</v>
      </c>
    </row>
    <row r="127" spans="1:21" ht="12.75">
      <c r="A127" s="106">
        <v>31</v>
      </c>
      <c r="B127" s="108" t="s">
        <v>26</v>
      </c>
      <c r="C127" s="103">
        <f>SUM(C128+C129+C130+C131)</f>
        <v>444000</v>
      </c>
      <c r="D127" s="103"/>
      <c r="E127" s="103"/>
      <c r="F127" s="103"/>
      <c r="G127" s="103"/>
      <c r="H127" s="103"/>
      <c r="I127" s="103"/>
      <c r="J127" s="103">
        <f>SUM(J128:J131)</f>
        <v>0</v>
      </c>
      <c r="K127" s="103"/>
      <c r="L127" s="103"/>
      <c r="M127" s="103"/>
      <c r="N127" s="103"/>
      <c r="O127" s="72"/>
      <c r="P127" s="103"/>
      <c r="Q127" s="103">
        <f>SUM(Q128:Q131)</f>
        <v>0</v>
      </c>
      <c r="R127" s="103"/>
      <c r="S127" s="103">
        <f>SUM(S128:S131)</f>
        <v>444000</v>
      </c>
      <c r="T127" s="103">
        <v>700000</v>
      </c>
      <c r="U127" s="158">
        <v>705000</v>
      </c>
    </row>
    <row r="128" spans="1:21" ht="12.75">
      <c r="A128" s="160">
        <v>3111</v>
      </c>
      <c r="B128" s="161" t="s">
        <v>66</v>
      </c>
      <c r="C128" s="102">
        <v>350000</v>
      </c>
      <c r="D128" s="103"/>
      <c r="E128" s="103"/>
      <c r="F128" s="103"/>
      <c r="G128" s="103"/>
      <c r="H128" s="103"/>
      <c r="I128" s="103"/>
      <c r="J128" s="102"/>
      <c r="K128" s="103"/>
      <c r="L128" s="103"/>
      <c r="M128" s="103"/>
      <c r="N128" s="103"/>
      <c r="O128" s="72"/>
      <c r="P128" s="103"/>
      <c r="Q128" s="102"/>
      <c r="R128" s="102"/>
      <c r="S128" s="102">
        <v>350000</v>
      </c>
      <c r="T128" s="103"/>
      <c r="U128" s="158">
        <v>0</v>
      </c>
    </row>
    <row r="129" spans="1:21" ht="12.75">
      <c r="A129" s="160">
        <v>3121</v>
      </c>
      <c r="B129" s="161" t="s">
        <v>67</v>
      </c>
      <c r="C129" s="102">
        <v>39000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72"/>
      <c r="P129" s="102"/>
      <c r="Q129" s="102"/>
      <c r="R129" s="102"/>
      <c r="S129" s="102">
        <v>39000</v>
      </c>
      <c r="T129" s="102">
        <v>0</v>
      </c>
      <c r="U129" s="159">
        <v>0</v>
      </c>
    </row>
    <row r="130" spans="1:21" ht="12.75">
      <c r="A130" s="160">
        <v>3132</v>
      </c>
      <c r="B130" s="162" t="s">
        <v>68</v>
      </c>
      <c r="C130" s="102">
        <v>55000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72"/>
      <c r="P130" s="102"/>
      <c r="Q130" s="102"/>
      <c r="R130" s="102"/>
      <c r="S130" s="102">
        <v>55000</v>
      </c>
      <c r="T130" s="102">
        <v>0</v>
      </c>
      <c r="U130" s="159">
        <v>0</v>
      </c>
    </row>
    <row r="131" spans="1:21" ht="12.75">
      <c r="A131" s="160">
        <v>3133</v>
      </c>
      <c r="B131" s="162" t="s">
        <v>69</v>
      </c>
      <c r="C131" s="102">
        <v>0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72"/>
      <c r="P131" s="102"/>
      <c r="Q131" s="102"/>
      <c r="R131" s="102"/>
      <c r="S131" s="102"/>
      <c r="T131" s="102">
        <v>0</v>
      </c>
      <c r="U131" s="159">
        <v>0</v>
      </c>
    </row>
    <row r="132" spans="1:21" ht="12.75">
      <c r="A132" s="106">
        <v>32</v>
      </c>
      <c r="B132" s="108" t="s">
        <v>27</v>
      </c>
      <c r="C132" s="103">
        <f>SUM(C133+C134+C136)</f>
        <v>13600</v>
      </c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>
        <f>SUM(S133:S137)</f>
        <v>13600</v>
      </c>
      <c r="T132" s="103">
        <v>25000</v>
      </c>
      <c r="U132" s="158">
        <v>25000</v>
      </c>
    </row>
    <row r="133" spans="1:21" ht="12.75">
      <c r="A133" s="109">
        <v>3211</v>
      </c>
      <c r="B133" s="107" t="s">
        <v>46</v>
      </c>
      <c r="C133" s="102">
        <v>3000</v>
      </c>
      <c r="D133" s="103"/>
      <c r="E133" s="103"/>
      <c r="F133" s="103"/>
      <c r="G133" s="103"/>
      <c r="H133" s="103"/>
      <c r="I133" s="103"/>
      <c r="J133" s="102"/>
      <c r="K133" s="103"/>
      <c r="L133" s="103"/>
      <c r="M133" s="103"/>
      <c r="N133" s="103"/>
      <c r="O133" s="103"/>
      <c r="P133" s="103"/>
      <c r="Q133" s="102"/>
      <c r="R133" s="102"/>
      <c r="S133" s="102">
        <v>3000</v>
      </c>
      <c r="T133" s="103">
        <v>0</v>
      </c>
      <c r="U133" s="158">
        <v>0</v>
      </c>
    </row>
    <row r="134" spans="1:21" ht="21">
      <c r="A134" s="109">
        <v>3212</v>
      </c>
      <c r="B134" s="107" t="s">
        <v>112</v>
      </c>
      <c r="C134" s="102">
        <v>10000</v>
      </c>
      <c r="D134" s="103"/>
      <c r="E134" s="103"/>
      <c r="F134" s="103"/>
      <c r="G134" s="103"/>
      <c r="H134" s="103"/>
      <c r="I134" s="103"/>
      <c r="J134" s="102"/>
      <c r="K134" s="103"/>
      <c r="L134" s="103"/>
      <c r="M134" s="103"/>
      <c r="N134" s="103"/>
      <c r="O134" s="103"/>
      <c r="P134" s="103"/>
      <c r="Q134" s="102"/>
      <c r="R134" s="102"/>
      <c r="S134" s="102">
        <v>10000</v>
      </c>
      <c r="T134" s="103">
        <v>0</v>
      </c>
      <c r="U134" s="158">
        <v>0</v>
      </c>
    </row>
    <row r="135" spans="1:21" ht="12.75">
      <c r="A135" s="160">
        <v>3222</v>
      </c>
      <c r="B135" s="162" t="s">
        <v>87</v>
      </c>
      <c r="C135" s="102">
        <f>SUM(D135:S135)</f>
        <v>0</v>
      </c>
      <c r="D135" s="163"/>
      <c r="E135" s="163"/>
      <c r="F135" s="163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63"/>
      <c r="T135" s="102">
        <v>0</v>
      </c>
      <c r="U135" s="159">
        <v>0</v>
      </c>
    </row>
    <row r="136" spans="1:21" ht="12.75">
      <c r="A136" s="167">
        <v>3239</v>
      </c>
      <c r="B136" s="161" t="s">
        <v>59</v>
      </c>
      <c r="C136" s="102">
        <v>600</v>
      </c>
      <c r="D136" s="163"/>
      <c r="E136" s="163"/>
      <c r="F136" s="163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63">
        <v>600</v>
      </c>
      <c r="T136" s="102">
        <v>0</v>
      </c>
      <c r="U136" s="159">
        <v>0</v>
      </c>
    </row>
    <row r="137" spans="1:21" ht="12.75">
      <c r="A137" s="167">
        <v>3236</v>
      </c>
      <c r="B137" s="161" t="s">
        <v>113</v>
      </c>
      <c r="C137" s="102">
        <v>0</v>
      </c>
      <c r="D137" s="163"/>
      <c r="E137" s="163"/>
      <c r="F137" s="163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63">
        <v>0</v>
      </c>
      <c r="T137" s="102">
        <v>0</v>
      </c>
      <c r="U137" s="159">
        <v>0</v>
      </c>
    </row>
    <row r="138" spans="1:21" ht="13.5" thickBot="1">
      <c r="A138" s="164"/>
      <c r="B138" s="165" t="s">
        <v>77</v>
      </c>
      <c r="C138" s="166">
        <f>SUM(C127+C132)</f>
        <v>457600</v>
      </c>
      <c r="D138" s="166"/>
      <c r="E138" s="166"/>
      <c r="F138" s="166"/>
      <c r="G138" s="166"/>
      <c r="H138" s="166"/>
      <c r="I138" s="166"/>
      <c r="J138" s="166">
        <f>SUM(J126)</f>
        <v>0</v>
      </c>
      <c r="K138" s="166"/>
      <c r="L138" s="166"/>
      <c r="M138" s="166"/>
      <c r="N138" s="166"/>
      <c r="O138" s="166"/>
      <c r="P138" s="166"/>
      <c r="Q138" s="166">
        <f>SUM(Q127+Q132)</f>
        <v>0</v>
      </c>
      <c r="R138" s="166"/>
      <c r="S138" s="166">
        <f>SUM(S127+S132)</f>
        <v>457600</v>
      </c>
      <c r="T138" s="166">
        <v>725000</v>
      </c>
      <c r="U138" s="168">
        <v>730000</v>
      </c>
    </row>
    <row r="139" spans="1:21" ht="72" thickBot="1" thickTop="1">
      <c r="A139" s="133" t="s">
        <v>35</v>
      </c>
      <c r="B139" s="121" t="s">
        <v>138</v>
      </c>
      <c r="C139" s="72" t="s">
        <v>146</v>
      </c>
      <c r="D139" s="72" t="s">
        <v>89</v>
      </c>
      <c r="E139" s="170" t="s">
        <v>90</v>
      </c>
      <c r="F139" s="170" t="s">
        <v>128</v>
      </c>
      <c r="G139" s="72" t="s">
        <v>14</v>
      </c>
      <c r="H139" s="72" t="s">
        <v>140</v>
      </c>
      <c r="I139" s="72" t="s">
        <v>141</v>
      </c>
      <c r="J139" s="72" t="s">
        <v>83</v>
      </c>
      <c r="K139" s="72" t="s">
        <v>84</v>
      </c>
      <c r="L139" s="72" t="s">
        <v>85</v>
      </c>
      <c r="M139" s="72" t="s">
        <v>86</v>
      </c>
      <c r="N139" s="72" t="s">
        <v>24</v>
      </c>
      <c r="O139" s="72" t="s">
        <v>148</v>
      </c>
      <c r="P139" s="72" t="s">
        <v>149</v>
      </c>
      <c r="Q139" s="72" t="s">
        <v>115</v>
      </c>
      <c r="R139" s="72" t="s">
        <v>135</v>
      </c>
      <c r="S139" s="72" t="s">
        <v>91</v>
      </c>
      <c r="T139" s="72" t="s">
        <v>137</v>
      </c>
      <c r="U139" s="72" t="s">
        <v>147</v>
      </c>
    </row>
    <row r="140" spans="1:21" ht="13.5" thickTop="1">
      <c r="A140" s="117">
        <v>3</v>
      </c>
      <c r="B140" s="189" t="s">
        <v>25</v>
      </c>
      <c r="C140" s="119">
        <f>SUM(C141+C146)</f>
        <v>5035500</v>
      </c>
      <c r="D140" s="119"/>
      <c r="E140" s="119"/>
      <c r="F140" s="119"/>
      <c r="G140" s="119"/>
      <c r="H140" s="119"/>
      <c r="I140" s="119"/>
      <c r="J140" s="119">
        <f>SUM(J141+J146)</f>
        <v>5035500</v>
      </c>
      <c r="K140" s="119"/>
      <c r="L140" s="119"/>
      <c r="M140" s="119"/>
      <c r="N140" s="119"/>
      <c r="O140" s="119"/>
      <c r="P140" s="119"/>
      <c r="Q140" s="119">
        <f>SUM(Q141+Q146)</f>
        <v>0</v>
      </c>
      <c r="R140" s="119"/>
      <c r="S140" s="119">
        <f>SUM(S141+S146)</f>
        <v>0</v>
      </c>
      <c r="T140" s="119">
        <f>SUM(T141,T146)</f>
        <v>4940000</v>
      </c>
      <c r="U140" s="157">
        <f>SUM(U141+U146)</f>
        <v>5150000</v>
      </c>
    </row>
    <row r="141" spans="1:21" ht="12.75">
      <c r="A141" s="106">
        <v>31</v>
      </c>
      <c r="B141" s="108" t="s">
        <v>26</v>
      </c>
      <c r="C141" s="103">
        <f>SUM(C142+C143+C144+C145)</f>
        <v>4940500</v>
      </c>
      <c r="D141" s="103"/>
      <c r="E141" s="103"/>
      <c r="F141" s="103"/>
      <c r="G141" s="103"/>
      <c r="H141" s="103"/>
      <c r="I141" s="103"/>
      <c r="J141" s="103">
        <f>SUM(J142:J145)</f>
        <v>4940500</v>
      </c>
      <c r="K141" s="103"/>
      <c r="L141" s="103"/>
      <c r="M141" s="103"/>
      <c r="N141" s="103"/>
      <c r="O141" s="103"/>
      <c r="P141" s="103"/>
      <c r="Q141" s="103">
        <f>SUM(Q142:Q145)</f>
        <v>0</v>
      </c>
      <c r="R141" s="103"/>
      <c r="S141" s="103">
        <f>SUM(S142:S145)</f>
        <v>0</v>
      </c>
      <c r="T141" s="103">
        <v>4800000</v>
      </c>
      <c r="U141" s="158">
        <v>5000000</v>
      </c>
    </row>
    <row r="142" spans="1:21" ht="12.75">
      <c r="A142" s="160">
        <v>3111</v>
      </c>
      <c r="B142" s="161" t="s">
        <v>66</v>
      </c>
      <c r="C142" s="102">
        <v>4040500</v>
      </c>
      <c r="D142" s="103"/>
      <c r="E142" s="103"/>
      <c r="F142" s="103"/>
      <c r="G142" s="103"/>
      <c r="H142" s="103"/>
      <c r="I142" s="103"/>
      <c r="J142" s="102">
        <v>4040500</v>
      </c>
      <c r="K142" s="103"/>
      <c r="L142" s="103"/>
      <c r="M142" s="103"/>
      <c r="N142" s="103"/>
      <c r="O142" s="103"/>
      <c r="P142" s="103"/>
      <c r="Q142" s="102"/>
      <c r="R142" s="102"/>
      <c r="S142" s="102"/>
      <c r="T142" s="103">
        <v>0</v>
      </c>
      <c r="U142" s="158">
        <v>0</v>
      </c>
    </row>
    <row r="143" spans="1:21" ht="12.75">
      <c r="A143" s="160">
        <v>3121</v>
      </c>
      <c r="B143" s="161" t="s">
        <v>67</v>
      </c>
      <c r="C143" s="102">
        <v>200000</v>
      </c>
      <c r="D143" s="102"/>
      <c r="E143" s="102"/>
      <c r="F143" s="102"/>
      <c r="G143" s="102"/>
      <c r="H143" s="102"/>
      <c r="I143" s="102"/>
      <c r="J143" s="102">
        <v>200000</v>
      </c>
      <c r="K143" s="102"/>
      <c r="L143" s="102"/>
      <c r="M143" s="102"/>
      <c r="N143" s="102"/>
      <c r="O143" s="102"/>
      <c r="P143" s="102"/>
      <c r="Q143" s="102"/>
      <c r="R143" s="102"/>
      <c r="S143" s="102"/>
      <c r="T143" s="102">
        <v>0</v>
      </c>
      <c r="U143" s="159">
        <v>0</v>
      </c>
    </row>
    <row r="144" spans="1:21" ht="12.75">
      <c r="A144" s="160">
        <v>3132</v>
      </c>
      <c r="B144" s="162" t="s">
        <v>68</v>
      </c>
      <c r="C144" s="102">
        <v>700000</v>
      </c>
      <c r="D144" s="102"/>
      <c r="E144" s="102"/>
      <c r="F144" s="102"/>
      <c r="G144" s="102"/>
      <c r="H144" s="102"/>
      <c r="I144" s="102"/>
      <c r="J144" s="102">
        <v>700000</v>
      </c>
      <c r="K144" s="102"/>
      <c r="L144" s="102"/>
      <c r="M144" s="102"/>
      <c r="N144" s="102"/>
      <c r="O144" s="102"/>
      <c r="P144" s="102"/>
      <c r="Q144" s="102"/>
      <c r="R144" s="102"/>
      <c r="S144" s="102"/>
      <c r="T144" s="102">
        <v>0</v>
      </c>
      <c r="U144" s="159">
        <v>0</v>
      </c>
    </row>
    <row r="145" spans="1:21" ht="12.75">
      <c r="A145" s="160">
        <v>3133</v>
      </c>
      <c r="B145" s="162" t="s">
        <v>69</v>
      </c>
      <c r="C145" s="102">
        <v>0</v>
      </c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>
        <v>0</v>
      </c>
      <c r="U145" s="159">
        <v>0</v>
      </c>
    </row>
    <row r="146" spans="1:21" ht="12.75">
      <c r="A146" s="106">
        <v>32</v>
      </c>
      <c r="B146" s="108" t="s">
        <v>27</v>
      </c>
      <c r="C146" s="103">
        <f>SUM(C147+C148+C149)</f>
        <v>95000</v>
      </c>
      <c r="D146" s="103"/>
      <c r="E146" s="103"/>
      <c r="F146" s="103"/>
      <c r="G146" s="103"/>
      <c r="H146" s="103"/>
      <c r="I146" s="103"/>
      <c r="J146" s="103">
        <v>95000</v>
      </c>
      <c r="K146" s="103"/>
      <c r="L146" s="103"/>
      <c r="M146" s="103"/>
      <c r="N146" s="103"/>
      <c r="O146" s="103"/>
      <c r="P146" s="103"/>
      <c r="Q146" s="103"/>
      <c r="R146" s="103"/>
      <c r="S146" s="103">
        <f>SUM(S147:S151)</f>
        <v>0</v>
      </c>
      <c r="T146" s="103">
        <v>140000</v>
      </c>
      <c r="U146" s="158">
        <v>150000</v>
      </c>
    </row>
    <row r="147" spans="1:21" ht="12.75">
      <c r="A147" s="109">
        <v>3211</v>
      </c>
      <c r="B147" s="107" t="s">
        <v>46</v>
      </c>
      <c r="C147" s="102">
        <v>0</v>
      </c>
      <c r="D147" s="103"/>
      <c r="E147" s="103"/>
      <c r="F147" s="103"/>
      <c r="G147" s="103"/>
      <c r="H147" s="103"/>
      <c r="I147" s="103"/>
      <c r="J147" s="102"/>
      <c r="K147" s="103"/>
      <c r="L147" s="103"/>
      <c r="M147" s="103"/>
      <c r="N147" s="103"/>
      <c r="O147" s="103"/>
      <c r="P147" s="103"/>
      <c r="Q147" s="102"/>
      <c r="R147" s="102"/>
      <c r="S147" s="102"/>
      <c r="T147" s="103">
        <v>0</v>
      </c>
      <c r="U147" s="158">
        <v>0</v>
      </c>
    </row>
    <row r="148" spans="1:21" ht="21">
      <c r="A148" s="109">
        <v>3212</v>
      </c>
      <c r="B148" s="107" t="s">
        <v>112</v>
      </c>
      <c r="C148" s="102">
        <v>70000</v>
      </c>
      <c r="D148" s="103"/>
      <c r="E148" s="103"/>
      <c r="F148" s="103"/>
      <c r="G148" s="103"/>
      <c r="H148" s="103"/>
      <c r="I148" s="103"/>
      <c r="J148" s="102">
        <v>70000</v>
      </c>
      <c r="K148" s="103"/>
      <c r="L148" s="103"/>
      <c r="M148" s="103"/>
      <c r="N148" s="103"/>
      <c r="O148" s="103"/>
      <c r="P148" s="103"/>
      <c r="Q148" s="102"/>
      <c r="R148" s="102"/>
      <c r="S148" s="102"/>
      <c r="T148" s="103">
        <v>0</v>
      </c>
      <c r="U148" s="158">
        <v>0</v>
      </c>
    </row>
    <row r="149" spans="1:21" ht="21">
      <c r="A149" s="160">
        <v>32955</v>
      </c>
      <c r="B149" s="202" t="s">
        <v>139</v>
      </c>
      <c r="C149" s="203">
        <v>25000</v>
      </c>
      <c r="D149" s="204"/>
      <c r="E149" s="163"/>
      <c r="F149" s="163"/>
      <c r="G149" s="102"/>
      <c r="H149" s="102"/>
      <c r="I149" s="102"/>
      <c r="J149" s="102">
        <v>25000</v>
      </c>
      <c r="K149" s="102"/>
      <c r="L149" s="102"/>
      <c r="M149" s="102"/>
      <c r="N149" s="102"/>
      <c r="O149" s="102"/>
      <c r="P149" s="102"/>
      <c r="Q149" s="102"/>
      <c r="R149" s="102"/>
      <c r="S149" s="163"/>
      <c r="T149" s="102"/>
      <c r="U149" s="159"/>
    </row>
    <row r="150" spans="1:21" ht="12.75">
      <c r="A150" s="167"/>
      <c r="B150" s="161"/>
      <c r="C150" s="102"/>
      <c r="D150" s="163"/>
      <c r="E150" s="163"/>
      <c r="F150" s="163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63"/>
      <c r="T150" s="102"/>
      <c r="U150" s="159"/>
    </row>
    <row r="151" spans="1:21" ht="12.75">
      <c r="A151" s="167"/>
      <c r="B151" s="161"/>
      <c r="C151" s="102"/>
      <c r="D151" s="163"/>
      <c r="E151" s="163"/>
      <c r="F151" s="163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63"/>
      <c r="T151" s="102"/>
      <c r="U151" s="159"/>
    </row>
    <row r="152" spans="1:21" ht="13.5" thickBot="1">
      <c r="A152" s="164"/>
      <c r="B152" s="165" t="s">
        <v>77</v>
      </c>
      <c r="C152" s="166">
        <f>SUM(C141+C146)</f>
        <v>5035500</v>
      </c>
      <c r="D152" s="166"/>
      <c r="E152" s="166"/>
      <c r="F152" s="166"/>
      <c r="G152" s="166"/>
      <c r="H152" s="166"/>
      <c r="I152" s="166"/>
      <c r="J152" s="166">
        <f>SUM(J140)</f>
        <v>5035500</v>
      </c>
      <c r="K152" s="166"/>
      <c r="L152" s="166"/>
      <c r="M152" s="166"/>
      <c r="N152" s="166"/>
      <c r="O152" s="166"/>
      <c r="P152" s="166"/>
      <c r="Q152" s="166">
        <f>SUM(Q141+Q146)</f>
        <v>0</v>
      </c>
      <c r="R152" s="166"/>
      <c r="S152" s="166">
        <f>SUM(S141+S146)</f>
        <v>0</v>
      </c>
      <c r="T152" s="166">
        <v>4940000</v>
      </c>
      <c r="U152" s="168">
        <v>5150000</v>
      </c>
    </row>
    <row r="153" spans="1:21" ht="72" thickBot="1" thickTop="1">
      <c r="A153" s="133" t="s">
        <v>35</v>
      </c>
      <c r="B153" s="121" t="s">
        <v>114</v>
      </c>
      <c r="C153" s="72" t="s">
        <v>146</v>
      </c>
      <c r="D153" s="72" t="s">
        <v>89</v>
      </c>
      <c r="E153" s="170" t="s">
        <v>90</v>
      </c>
      <c r="F153" s="170" t="s">
        <v>128</v>
      </c>
      <c r="G153" s="72" t="s">
        <v>14</v>
      </c>
      <c r="H153" s="72" t="s">
        <v>140</v>
      </c>
      <c r="I153" s="72" t="s">
        <v>141</v>
      </c>
      <c r="J153" s="72" t="s">
        <v>83</v>
      </c>
      <c r="K153" s="72" t="s">
        <v>84</v>
      </c>
      <c r="L153" s="72" t="s">
        <v>85</v>
      </c>
      <c r="M153" s="72" t="s">
        <v>86</v>
      </c>
      <c r="N153" s="72" t="s">
        <v>24</v>
      </c>
      <c r="O153" s="72" t="s">
        <v>148</v>
      </c>
      <c r="P153" s="72" t="s">
        <v>149</v>
      </c>
      <c r="Q153" s="72" t="s">
        <v>115</v>
      </c>
      <c r="R153" s="72" t="s">
        <v>135</v>
      </c>
      <c r="S153" s="72" t="s">
        <v>91</v>
      </c>
      <c r="T153" s="72" t="s">
        <v>137</v>
      </c>
      <c r="U153" s="72" t="s">
        <v>147</v>
      </c>
    </row>
    <row r="154" spans="1:21" ht="13.5" thickTop="1">
      <c r="A154" s="117">
        <v>3</v>
      </c>
      <c r="B154" s="118" t="s">
        <v>25</v>
      </c>
      <c r="C154" s="119">
        <f>SUM(D154:S154)</f>
        <v>203000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>
        <f>SUM(Q155)</f>
        <v>203000</v>
      </c>
      <c r="R154" s="119"/>
      <c r="S154" s="119"/>
      <c r="T154" s="119">
        <v>80000</v>
      </c>
      <c r="U154" s="157">
        <v>100000</v>
      </c>
    </row>
    <row r="155" spans="1:21" ht="12.75">
      <c r="A155" s="106">
        <v>32</v>
      </c>
      <c r="B155" s="108" t="s">
        <v>27</v>
      </c>
      <c r="C155" s="103">
        <f>SUM(D155:S155)</f>
        <v>203000</v>
      </c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>
        <f>SUM(Q156:Q161)</f>
        <v>203000</v>
      </c>
      <c r="R155" s="103"/>
      <c r="S155" s="103"/>
      <c r="T155" s="103">
        <v>80000</v>
      </c>
      <c r="U155" s="158">
        <v>100000</v>
      </c>
    </row>
    <row r="156" spans="1:21" ht="12.75">
      <c r="A156" s="109">
        <v>3211</v>
      </c>
      <c r="B156" s="107" t="s">
        <v>46</v>
      </c>
      <c r="C156" s="102">
        <f>SUM(D156:S156)</f>
        <v>105000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2">
        <v>105000</v>
      </c>
      <c r="R156" s="102"/>
      <c r="S156" s="102"/>
      <c r="T156" s="103">
        <v>0</v>
      </c>
      <c r="U156" s="158">
        <v>0</v>
      </c>
    </row>
    <row r="157" spans="1:21" ht="12.75">
      <c r="A157" s="109">
        <v>3225</v>
      </c>
      <c r="B157" s="107" t="s">
        <v>125</v>
      </c>
      <c r="C157" s="102">
        <f>SUM(D157:S157)</f>
        <v>0</v>
      </c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2">
        <v>0</v>
      </c>
      <c r="R157" s="102"/>
      <c r="S157" s="102"/>
      <c r="T157" s="103"/>
      <c r="U157" s="158"/>
    </row>
    <row r="158" spans="1:21" ht="12.75">
      <c r="A158" s="160">
        <v>3233</v>
      </c>
      <c r="B158" s="162" t="s">
        <v>126</v>
      </c>
      <c r="C158" s="102">
        <v>10000</v>
      </c>
      <c r="D158" s="163"/>
      <c r="E158" s="163"/>
      <c r="F158" s="163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>
        <v>10000</v>
      </c>
      <c r="R158" s="102"/>
      <c r="S158" s="163"/>
      <c r="T158" s="102"/>
      <c r="U158" s="159"/>
    </row>
    <row r="159" spans="1:21" ht="12.75">
      <c r="A159" s="167">
        <v>3239</v>
      </c>
      <c r="B159" s="161" t="s">
        <v>59</v>
      </c>
      <c r="C159" s="102">
        <f>SUM(D159:S159)</f>
        <v>27000</v>
      </c>
      <c r="D159" s="163"/>
      <c r="E159" s="163"/>
      <c r="F159" s="163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>
        <v>27000</v>
      </c>
      <c r="R159" s="102"/>
      <c r="S159" s="163"/>
      <c r="T159" s="102">
        <v>0</v>
      </c>
      <c r="U159" s="159">
        <v>0</v>
      </c>
    </row>
    <row r="160" spans="1:21" ht="12.75">
      <c r="A160" s="167">
        <v>3292</v>
      </c>
      <c r="B160" s="161" t="s">
        <v>116</v>
      </c>
      <c r="C160" s="102">
        <f>SUM(D160:S160)</f>
        <v>7000</v>
      </c>
      <c r="D160" s="163"/>
      <c r="E160" s="163"/>
      <c r="F160" s="163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>
        <v>7000</v>
      </c>
      <c r="R160" s="102"/>
      <c r="S160" s="163"/>
      <c r="T160" s="102">
        <v>0</v>
      </c>
      <c r="U160" s="159">
        <v>0</v>
      </c>
    </row>
    <row r="161" spans="1:21" ht="12.75">
      <c r="A161" s="167">
        <v>3299</v>
      </c>
      <c r="B161" s="161" t="s">
        <v>117</v>
      </c>
      <c r="C161" s="102">
        <f>SUM(D161:S161)</f>
        <v>54000</v>
      </c>
      <c r="D161" s="163"/>
      <c r="E161" s="163"/>
      <c r="F161" s="163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>
        <v>54000</v>
      </c>
      <c r="R161" s="102"/>
      <c r="S161" s="163"/>
      <c r="T161" s="102">
        <v>0</v>
      </c>
      <c r="U161" s="159">
        <v>0</v>
      </c>
    </row>
    <row r="162" spans="1:21" ht="12.75">
      <c r="A162" s="169"/>
      <c r="B162" s="108" t="s">
        <v>77</v>
      </c>
      <c r="C162" s="103">
        <f>SUM(D162:S162)</f>
        <v>203000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>
        <f>SUM(Q154)</f>
        <v>203000</v>
      </c>
      <c r="R162" s="103"/>
      <c r="S162" s="103"/>
      <c r="T162" s="103">
        <v>80000</v>
      </c>
      <c r="U162" s="158">
        <v>100000</v>
      </c>
    </row>
    <row r="163" spans="1:19" ht="12.75">
      <c r="A163" s="69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69"/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69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69"/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69"/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69"/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69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69"/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69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69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69"/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69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69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69"/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69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69"/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69"/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69"/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69"/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69"/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69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69"/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69"/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69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69"/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69"/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69"/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69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69"/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69"/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69"/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69"/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69"/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69"/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69"/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69"/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69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69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69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69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69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69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69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69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69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69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69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69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69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69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69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69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69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69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69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69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69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69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69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69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69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69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</sheetData>
  <sheetProtection/>
  <printOptions gridLines="1"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43" max="17" man="1"/>
    <brk id="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2020-10-08T09:46:27Z</cp:lastPrinted>
  <dcterms:created xsi:type="dcterms:W3CDTF">2013-09-11T11:00:21Z</dcterms:created>
  <dcterms:modified xsi:type="dcterms:W3CDTF">2021-09-30T07:02:01Z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