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532" windowHeight="8700" tabRatio="601" activeTab="0"/>
  </bookViews>
  <sheets>
    <sheet name="RASHODI" sheetId="1" r:id="rId1"/>
    <sheet name="PLAN PRIHODA" sheetId="2" r:id="rId2"/>
    <sheet name="OPĆI DIO" sheetId="3" r:id="rId3"/>
    <sheet name="OBJAŠNJENJA PROMJENA" sheetId="4" r:id="rId4"/>
  </sheets>
  <definedNames>
    <definedName name="_xlnm.Print_Titles">'RASHODI'!$33:$33</definedName>
    <definedName name="_xlnm.Print_Area" localSheetId="1">'PLAN PRIHODA'!$A$1:$I$25</definedName>
    <definedName name="_xlnm.Print_Area" localSheetId="0">'RASHODI'!$A$1:$Y$308</definedName>
  </definedNames>
  <calcPr fullCalcOnLoad="1"/>
</workbook>
</file>

<file path=xl/sharedStrings.xml><?xml version="1.0" encoding="utf-8"?>
<sst xmlns="http://schemas.openxmlformats.org/spreadsheetml/2006/main" count="440" uniqueCount="253">
  <si>
    <t>Ukupno</t>
  </si>
  <si>
    <t>Račun rashoda/izdatka</t>
  </si>
  <si>
    <t>Naziv računa</t>
  </si>
  <si>
    <t>u kunama</t>
  </si>
  <si>
    <t>Prihodi i primici</t>
  </si>
  <si>
    <t>Plaće za redovan rad</t>
  </si>
  <si>
    <t>Ostali rashodi za zaposlene</t>
  </si>
  <si>
    <t>Službena putovanja</t>
  </si>
  <si>
    <t>Energija</t>
  </si>
  <si>
    <t>Zakupnine i najamnine</t>
  </si>
  <si>
    <t>Komunalne usluge</t>
  </si>
  <si>
    <t>Ostali nespomenuti rashodi</t>
  </si>
  <si>
    <t>Doprinosi za zdravstv. osig.</t>
  </si>
  <si>
    <t>Uredski materijal i ostali mat.</t>
  </si>
  <si>
    <t>Sitni inventar i auto gume</t>
  </si>
  <si>
    <t>Usluge tekućeg i inv. odr.</t>
  </si>
  <si>
    <t>Usluge promidžbe i inform.</t>
  </si>
  <si>
    <t>Intelektualne i osobne usl.</t>
  </si>
  <si>
    <t>Računalne usluge</t>
  </si>
  <si>
    <t>Ostale usluge</t>
  </si>
  <si>
    <t>Premije osiguranja</t>
  </si>
  <si>
    <t>Reprezentacija</t>
  </si>
  <si>
    <t>Uredska oprema i namještaj</t>
  </si>
  <si>
    <t>Grad Pula</t>
  </si>
  <si>
    <t>Prihodi od nefinancijske imovine i nadoknade šteta s osnova osiguranja</t>
  </si>
  <si>
    <t>Materijal i sirovine</t>
  </si>
  <si>
    <t>Doprinosi za zdravstv.osig.</t>
  </si>
  <si>
    <t>Račun rashoda / izdatka</t>
  </si>
  <si>
    <t>Članarine</t>
  </si>
  <si>
    <t>UKUPNO PRIMARNI PROGRAM</t>
  </si>
  <si>
    <t>Pomoći</t>
  </si>
  <si>
    <t>Službena, radna i zaštitna odjeća i obuća</t>
  </si>
  <si>
    <t>Pristojbe i naknade</t>
  </si>
  <si>
    <t>UKUPNO PRODUŽENI BORAVAK</t>
  </si>
  <si>
    <t>Plaće</t>
  </si>
  <si>
    <t>Doprinosi na plaće</t>
  </si>
  <si>
    <t>MATERIJALNI RASHODI</t>
  </si>
  <si>
    <t>Naknade troškova zaposlenima</t>
  </si>
  <si>
    <t>Rashodi za materijal i energiju</t>
  </si>
  <si>
    <t>Sitan inventar i auto gume</t>
  </si>
  <si>
    <t>Rashodi za usluge</t>
  </si>
  <si>
    <t>Usluge telefona,pošte i prijevoza</t>
  </si>
  <si>
    <t>Doprinosi za obvezn.osig.u sl.nezap.</t>
  </si>
  <si>
    <t>Ostali nespomenuti rashodi poslovanja</t>
  </si>
  <si>
    <t>RASHODI ZA ZAPOSLENE</t>
  </si>
  <si>
    <t>Doprinosi za ovezno osig. U slučaju nezaposl.</t>
  </si>
  <si>
    <t xml:space="preserve">Stručno usavršavanje </t>
  </si>
  <si>
    <t>Rashodi za meterijal i energiju</t>
  </si>
  <si>
    <t>Mat. i dijelovi za tek. i inv. Održavanja</t>
  </si>
  <si>
    <t>Usluge telefona, pošte i prijevoza</t>
  </si>
  <si>
    <t>Zdravstvene  i veterinarske usluge</t>
  </si>
  <si>
    <t>Naknade tr. osobama izvan radnog odnosa</t>
  </si>
  <si>
    <t xml:space="preserve">Naknade tr. osobama izvan radnog odnosa </t>
  </si>
  <si>
    <t>RASHODI ZA NABAVU NEFIN.IMOVINE</t>
  </si>
  <si>
    <t>Postrojenja i oprema</t>
  </si>
  <si>
    <t>Oprema za održavanje i zaštitu</t>
  </si>
  <si>
    <t>Uređaji,strojevi i oprema za ostale namjene</t>
  </si>
  <si>
    <t>Nematerijalna proizvedena imovina</t>
  </si>
  <si>
    <t>Ulaganja u računalne programe</t>
  </si>
  <si>
    <t>Nakn.za prijevoz,za rad na terenu i odvojeni život</t>
  </si>
  <si>
    <t>GRAD PULA - DECENTRALIZACIJA</t>
  </si>
  <si>
    <t>ENERGIJA</t>
  </si>
  <si>
    <t>PRIJEVOZ UČENIKA</t>
  </si>
  <si>
    <t>HITNE INTERVENCIJE</t>
  </si>
  <si>
    <t>OSTALO</t>
  </si>
  <si>
    <t>UKUPNO AKTIVNOST</t>
  </si>
  <si>
    <t>Prihodi za posebne namjene:SOCIJANI PROGRAM</t>
  </si>
  <si>
    <t>Usluge tekućeg i inv. odr. - opremanje</t>
  </si>
  <si>
    <t>Vlastiti prihodi</t>
  </si>
  <si>
    <t>Decentralizacija - tekuće pomoći</t>
  </si>
  <si>
    <t>Decentralizacija  - kapitalne pomoći</t>
  </si>
  <si>
    <t>Račun 
rashoda/
izdatka</t>
  </si>
  <si>
    <t xml:space="preserve">Grad Pula </t>
  </si>
  <si>
    <t>materijalni rashodi</t>
  </si>
  <si>
    <t>namirnice</t>
  </si>
  <si>
    <t>UKUPNO A/Tpr./Kpr.</t>
  </si>
  <si>
    <t>Zatezne kamate</t>
  </si>
  <si>
    <t>Ostali financijski rashodi</t>
  </si>
  <si>
    <t>Zdravstvene i veterinarske usluge</t>
  </si>
  <si>
    <t>FINANCIJSKI RASHODI</t>
  </si>
  <si>
    <t>Ostale naknade troškova zaposlenicima</t>
  </si>
  <si>
    <t>Naknade članovima povjerenstava</t>
  </si>
  <si>
    <t>Knjige u knjižnici</t>
  </si>
  <si>
    <t>Napomena - socijalni program:</t>
  </si>
  <si>
    <t>UKUPNO</t>
  </si>
  <si>
    <t>Opći prihodi i primici</t>
  </si>
  <si>
    <t>Prihodi za posebne namjene</t>
  </si>
  <si>
    <t xml:space="preserve">Donacije </t>
  </si>
  <si>
    <t>Namjenski primici</t>
  </si>
  <si>
    <t>Ukupno (po izvorima)</t>
  </si>
  <si>
    <t>Sportska i glazbena oprema</t>
  </si>
  <si>
    <t>Uređaji, strojevi i oprema za ostale namjene</t>
  </si>
  <si>
    <t>PLAN PRIHODA I PRIMITAKA</t>
  </si>
  <si>
    <t>Izvor prihoda i primitaka</t>
  </si>
  <si>
    <t>Oznaka rač.iz računs.plana</t>
  </si>
  <si>
    <t>Namjenski primici od zaduživanja</t>
  </si>
  <si>
    <t>63211-POTPORE OD MEĐUNARODNIH ORGANIZACIJA</t>
  </si>
  <si>
    <t>65264-PRIHODI PO POSEBNIM PROPISIMA</t>
  </si>
  <si>
    <t>65267-PRIHODI S NASLOVA OSIGURANJA I REFUND.ŠTETA</t>
  </si>
  <si>
    <t>65269-OSTALI NESPOMENUTI PRIHODI PO POSEBNIM PROPISIMA</t>
  </si>
  <si>
    <t>66151-PRIHODI OD PRUŽENIH USLUGA</t>
  </si>
  <si>
    <t>67111-PRIHODI IZ PRORAČUNA GRADA PULA</t>
  </si>
  <si>
    <t>OPĆI DIO</t>
  </si>
  <si>
    <t>PRIHODI UKUPNO</t>
  </si>
  <si>
    <t>PRIHODI POSLOVANJA</t>
  </si>
  <si>
    <t>PRIHODI OD NEFINANCIJSKE IMOVINE</t>
  </si>
  <si>
    <t>RASHODI UKUPNO</t>
  </si>
  <si>
    <t>RASHODI  POSLOVANJA</t>
  </si>
  <si>
    <t>RASHODI ZA NEFINANCIJSKU IMOVINU</t>
  </si>
  <si>
    <t>RAZLIKA - VIŠAK / MANJAK</t>
  </si>
  <si>
    <t>PRIMICI OD FINANCIJSKE IMOVINE I ZADUŽIVANJA</t>
  </si>
  <si>
    <t>IZDACI ZA FINANCIJSKU IMOVINU I OTPLATE ZAJMOVA</t>
  </si>
  <si>
    <t>NETO FINANCIRANJE</t>
  </si>
  <si>
    <t>VIŠAK / MANJAK + NETO FINANCIRANJE</t>
  </si>
  <si>
    <t>67111-TEKUĆE POMOĆI IZRAVNANJA ZA DECENTRALIZIRANE FUNKCIJE</t>
  </si>
  <si>
    <t>67111-PRIHODI IZ PRORAČUNA GRADA PULA-SOCIJALNI PROGRAM</t>
  </si>
  <si>
    <t>63611-PRIHODI IZ PRORAČUNA -ŽUPANIJA</t>
  </si>
  <si>
    <t>RASHODI POSLOVANJA</t>
  </si>
  <si>
    <t>PLAĆE</t>
  </si>
  <si>
    <t>Plaće za rad iznad norme</t>
  </si>
  <si>
    <t>Plaća za posebne uvjete rada</t>
  </si>
  <si>
    <t>DOPRINOSI NA PLAĆE</t>
  </si>
  <si>
    <t>Doprinosi za zdravstveno osiguranje i nesreće</t>
  </si>
  <si>
    <t>OSTALI RASHODI ZA ZAPOSLENE</t>
  </si>
  <si>
    <t>Rashodi za zaposlene (jubilarne,pomoći,otpremnine)</t>
  </si>
  <si>
    <t>NAKNADE TROŠKOVA ZAPOSLENICIMA</t>
  </si>
  <si>
    <t>Naknade za prijevoz</t>
  </si>
  <si>
    <t>RASHODI ZA USLUGE</t>
  </si>
  <si>
    <t>Intelektualne i osobne usluge</t>
  </si>
  <si>
    <t>PRISTOJBE I NAKNADE</t>
  </si>
  <si>
    <t>Novčana naknada poslodavca zbog nezapošljavanja osoba sa invaliditetom</t>
  </si>
  <si>
    <t>UKUPNO RASHODI</t>
  </si>
  <si>
    <t>AKTIVNOST: ADMINISTRATIVNO, TEHNIČKO I STRUČNO OSOBLJE</t>
  </si>
  <si>
    <t>Račun rashoda</t>
  </si>
  <si>
    <t>Naziv računa RASHODA</t>
  </si>
  <si>
    <t>MZOŠ - Plaće</t>
  </si>
  <si>
    <t>Ostale naknade građanima i kućanstvima iz proračuna</t>
  </si>
  <si>
    <t>Naknade građanima i kućanstvima u naravi</t>
  </si>
  <si>
    <t>SVEUKUPNO</t>
  </si>
  <si>
    <t>SVEUKUPNO+MZOŠ</t>
  </si>
  <si>
    <t>63612-PLAĆE MZOŠ</t>
  </si>
  <si>
    <t>63612-TEKUĆE POMOĆI IZ DRŽAVNOG PRORAČUNA</t>
  </si>
  <si>
    <t>Voditelj računovodstva</t>
  </si>
  <si>
    <t>Ravnateljica</t>
  </si>
  <si>
    <t>Škola za odgoj i obrazovanje_Pula</t>
  </si>
  <si>
    <t>Ostali prihodi_Šparoga</t>
  </si>
  <si>
    <t>AKTIVNOST:  A403002: PRODUŽENI BORAVAK U OSNOVNIM ŠKOLAMA</t>
  </si>
  <si>
    <t xml:space="preserve"> AKTIVNOST:  A403005 REDOVNI PROGRAM ODGOJA I OBRAZOVANJA</t>
  </si>
  <si>
    <t>Ostali prihodi Šparoga</t>
  </si>
  <si>
    <t>Prihodi od sufinanciranja cijene usluga ŠOO</t>
  </si>
  <si>
    <t>Tekuće pomoći iz drž.proračuna</t>
  </si>
  <si>
    <t>Pomoći iz žup.proračuna ŠOO</t>
  </si>
  <si>
    <t>Pomoći iz opć.proračuna za ŠOO</t>
  </si>
  <si>
    <t>Pomoći iz gradskih proračuna</t>
  </si>
  <si>
    <t>Donacije od fizičkih i pravnih osoba</t>
  </si>
  <si>
    <t>Projekt Erazmus ŠOO T403001</t>
  </si>
  <si>
    <t>Projekt Klik ŠOO T403008</t>
  </si>
  <si>
    <t>Prihodi od sufinanciranja cijene usluge</t>
  </si>
  <si>
    <t>Pomoći iz žup.proračuna</t>
  </si>
  <si>
    <t>Pomoći iz opć.proračuna</t>
  </si>
  <si>
    <t>Projekt Klik</t>
  </si>
  <si>
    <t>Prihodi od nefinancijske imovine</t>
  </si>
  <si>
    <t>Materijalni rashodi</t>
  </si>
  <si>
    <t>63622-KAPITALNE POMOĆI IZ DRŽAVNOG PRORAČUNA</t>
  </si>
  <si>
    <t>72111-PRIHODI OD NEFIN.IMOVINE</t>
  </si>
  <si>
    <t>63813-TEKUĆE POMOĆI OD PROR.KOR.DRUGOG PROR.</t>
  </si>
  <si>
    <t>Projekt Klik (odluka o raspodjeli 5.1.253)</t>
  </si>
  <si>
    <t>Grad Pula Zajedno do znanja 4 šk.2022/23</t>
  </si>
  <si>
    <t>Troškovi sudskih postupaka</t>
  </si>
  <si>
    <t>Financijski rashodi</t>
  </si>
  <si>
    <t>Bankarske usluge i usluge platnog prometa</t>
  </si>
  <si>
    <t>u eurima</t>
  </si>
  <si>
    <t>Izvor 5.1.102 DECENTRALIZIRANE FUNKCIJE OSNOVNOŠKOLSKOG OBRAZOVANJA</t>
  </si>
  <si>
    <t>AKTIVNOST:A402001  DECENTRALIZIRANE FUNKCIJE OSNOVNOŠKOLSKOG OBRAZOVANJA</t>
  </si>
  <si>
    <t xml:space="preserve"> Pula, 22.05.2023.</t>
  </si>
  <si>
    <t>Rebalans proračuna 2023.</t>
  </si>
  <si>
    <t>Aktualni plan proračuna za 2023</t>
  </si>
  <si>
    <t>Prijedlog rebalansa 2023.</t>
  </si>
  <si>
    <r>
      <t xml:space="preserve">MATERIJALNI </t>
    </r>
    <r>
      <rPr>
        <b/>
        <sz val="14"/>
        <rFont val="Times New Roman"/>
        <family val="1"/>
      </rPr>
      <t>TROŠKOVI</t>
    </r>
  </si>
  <si>
    <r>
      <t>_</t>
    </r>
    <r>
      <rPr>
        <u val="single"/>
        <sz val="14"/>
        <rFont val="Times New Roman"/>
        <family val="1"/>
      </rPr>
      <t>_Marijo Vujica_</t>
    </r>
    <r>
      <rPr>
        <sz val="14"/>
        <rFont val="Times New Roman"/>
        <family val="1"/>
      </rPr>
      <t>_______________________</t>
    </r>
  </si>
  <si>
    <r>
      <t>_</t>
    </r>
    <r>
      <rPr>
        <u val="single"/>
        <sz val="14"/>
        <rFont val="Times New Roman"/>
        <family val="1"/>
      </rPr>
      <t>_Višnja Popović__________________</t>
    </r>
  </si>
  <si>
    <t>AKTIVNOST: A407001 POMOĆ SOCIJALNO UGROŽENOJ KATEGORIJI GRAĐANA</t>
  </si>
  <si>
    <t xml:space="preserve"> AKTIVNOST: Tekući prijekt T403012 POMOĆNICI U NASTAVI</t>
  </si>
  <si>
    <t>Izvor: 1.1.01 OPĆI PRIHODI I PRIMICI</t>
  </si>
  <si>
    <t>Izvor: 5.1.149 POMOĆI ZA PROJEKT ZAJEDNO DO ZNANJA</t>
  </si>
  <si>
    <t>Plan 2023.</t>
  </si>
  <si>
    <t>Izvor 1.1.01 OPĆI PRIHODI I PRIMICI</t>
  </si>
  <si>
    <t>Grad Pula  Izvor 1.1.01 Opći prihodi i primici</t>
  </si>
  <si>
    <t>Ostali prihodi Šparoga  Izvor 3.1.45 Ostali prihodi-Šparoga</t>
  </si>
  <si>
    <t>Prihodi od sufinanciranja cijene usluga ŠOO   Izvor 4.1.31 Prihodi od sufinanciranja</t>
  </si>
  <si>
    <t>Tekuće pomoći iz drž.proračuna        Izvor 5.1.58 Pomoći iz drž.proračuna</t>
  </si>
  <si>
    <t>Pomoći iz žup.proračuna ŠOO     Izvor 5.1.59 Pomoći iz žup.proračuna</t>
  </si>
  <si>
    <t>Pomoći iz opć.proračuna za ŠOO    Izvor 5.1.60 Pomoći iz opć.proračuna</t>
  </si>
  <si>
    <t>Pomoći iz gradskih proračuna    Izvor 5.1.71 Pomoći iz grads.proračuna</t>
  </si>
  <si>
    <t>Donacije od fizičkih i pravnih osoba   Izvor 6.1.11 Donacije</t>
  </si>
  <si>
    <t>Projekt Erazmus ŠOO T403001   Izvor 5.1.200 Pomoći za projekat Erasmus</t>
  </si>
  <si>
    <t>Projekt Klik ŠOO T403008  Izvor 5.1.231 Projekt Klik</t>
  </si>
  <si>
    <t>Prihodi od nefinancijske imovine    Izvor 7.1.22 Prihodi od prodaje stanova</t>
  </si>
  <si>
    <t>Proračun država/prijedlog rebalansa 2023</t>
  </si>
  <si>
    <t>Izvor 5.1.58 POMOĆI IZ DR.PRORAČUNA ZA ŠOO</t>
  </si>
  <si>
    <t>Produženi boravak</t>
  </si>
  <si>
    <t>Projekt T403013 ZaVrtimo za inkluziju   Izvor 6.1.11</t>
  </si>
  <si>
    <t>Projekt ZaVrtimo za inkluziju</t>
  </si>
  <si>
    <t>Projekt T409001 Mladi u (lokalnom) programu Grada Pule    Izvor 5.1.270 Pomoći za projekt Mladi</t>
  </si>
  <si>
    <t>Projekt T403013 ZaVrtimo za inkluziju   Izvor 6.1.11 Donacije</t>
  </si>
  <si>
    <t>Ostali prihodi Šparoga  Izvor 3.1.45 (odluka o raspodjeli)</t>
  </si>
  <si>
    <t>Projekt Erazmus ŠOO T403001   Izvor 5.1.200 (odluka o raspodjeli)</t>
  </si>
  <si>
    <t>Prihodi od sufinanciranja cijene usluga ŠOO   Izvor 4.1.31 ( odluka o raspodjeli)</t>
  </si>
  <si>
    <t>Projekt Klik ŠOO T403008  Izvor 5.1.231 (odluka o raspodjeli)</t>
  </si>
  <si>
    <t>Tekuće pomoći iz drž.proračuna  Izvor 5.1.58 (odluka o raspodjeli)</t>
  </si>
  <si>
    <t>Pomoći iz opć.proračuna za ŠOO    Izvor 5.1.60 (odluka o raspodjeli)</t>
  </si>
  <si>
    <t>Pomoći iz gradskih proračuna    Izvor 5.1.71 (odluka o raspodjeli)</t>
  </si>
  <si>
    <t>Prihodi od donacija   Izvor 6.1.11 (odluka o raspodjeli)</t>
  </si>
  <si>
    <t>Ostali prihodi_Šparoga (odluka o raspodjeli)</t>
  </si>
  <si>
    <t>Prihodi od sufinanciranja (odluka o raspodjeli)</t>
  </si>
  <si>
    <t>Projekt Erasmus_višak (odluka o raspodjeli)</t>
  </si>
  <si>
    <t>Projekt Klik (odluka o raspodjeli)</t>
  </si>
  <si>
    <t>Tekuće pomoći iz drž.proračuna (odluka o raspodjeli)</t>
  </si>
  <si>
    <t>Pomoći iz opć.proračuna (odluka o raspodjeli)</t>
  </si>
  <si>
    <t>Pomoći iz gradskih proračuna (odluka o raspodjeli)</t>
  </si>
  <si>
    <t>Donacije od fizičkih i pravnih osoba (odluka o raspodjeli)</t>
  </si>
  <si>
    <t>Projekt Erasmus_višak (dio plana proračuna)</t>
  </si>
  <si>
    <t>Ukupno prihodi i primici za 2023.</t>
  </si>
  <si>
    <t>2023.</t>
  </si>
  <si>
    <t>63931-TEKUĆI PRIJENOSI IZMEĐU PRORAČUNSKIH KORISNIKA ISTOG PRORAČUNA</t>
  </si>
  <si>
    <t>Višak (odluka o raspodjeli rezultata)</t>
  </si>
  <si>
    <t>6631-DONACIJE OD PRAVNIH I FIZIČKIH OSOBA IZVAN OPĆEG PROR.</t>
  </si>
  <si>
    <t>92211-Višak 2022. (28.098,58EUR)</t>
  </si>
  <si>
    <t>6361-PRIHODI IZ PRORAČUNA -PRORAČUNI OPĆINA</t>
  </si>
  <si>
    <t>6361-PRIHODI IZ PRORAČUNA-DRUGI GRADSKI PRORAČUN</t>
  </si>
  <si>
    <t xml:space="preserve">Prijedlog plana za 2023     </t>
  </si>
  <si>
    <t>Prijedlog plana za 2023</t>
  </si>
  <si>
    <t>RASHODI ZA NABAVU DUG.NEF.IM.</t>
  </si>
  <si>
    <t>Knjige i ostale izložbene vrijednosti</t>
  </si>
  <si>
    <t>Knjige</t>
  </si>
  <si>
    <t>Grad Pula Zajedno do znanja 5 šk.2023/24</t>
  </si>
  <si>
    <t>Prijedlog plana za 2023.</t>
  </si>
  <si>
    <t>VIŠAK/MANJAK IZ PRETHODNE GODINE (uključen je u prihode)</t>
  </si>
  <si>
    <t>Projekt Mladi u lokalnom programu Grada Pule-Pola</t>
  </si>
  <si>
    <t>-Knjige prema odluci o raspodjeli sredstava</t>
  </si>
  <si>
    <t xml:space="preserve">-najznačajnija je promjena smanjenje iznosa za troškove energije te materijala i sirovina zbog sufinanciranja prehrane iz drž.proračuna. </t>
  </si>
  <si>
    <t xml:space="preserve">-zbog povećanja broja i plaće zaposlenih pomoćnika u nastavi povećana su sredstva za projekt "Zajedno do znanja". Povećana su sredstva i za trošak zaposlenih u red.programu i produženom boravku. U red.programu zaposleni fizioterapeut je na dugotrajnom bolovanju i primio je pomoć za bolovanje preko 90 dana. Na njegovom radnom mjestu je zaposlena osoba koja ima troje djece. Iz tog su razloga povećani ostali rashodi za zaposlene (pomoć za bolovanje,dar za djecu, regres i božićnica). U produženom boravku je zaposlena osoba koja je iz Labina. Trošak prijevoza je oporeziv i dio je redovne plaće pa su stoga povećani rashodi za plaću. Ostali rashodi za zaposlene su povećani zbog isplate jubilarne nagrade za 30 godina rada.  </t>
  </si>
  <si>
    <t>-prihodi i rashodi su smanjeni zbog prestanka sufinanciranja marende. Sufinancira se ručak u prod.boravku</t>
  </si>
  <si>
    <t>-povećani su prihodi i rashodi. Iskazana je vrijednost dospijelih prihoda.</t>
  </si>
  <si>
    <t>-povećani su rashodi za trošak prijevoza i sufinanciranja prehrane prema odluci vlade RH.</t>
  </si>
  <si>
    <t>-povećani su rashodi za intelektualne i osobne usluge zbog skorog zapošljavanja dodatnog pratitelja u vozilu i s tim su i povećani očekivani prihodi</t>
  </si>
  <si>
    <t>-povećani su prihodi i rashodi. Iskazana je vrijednost dospijelih donacija.</t>
  </si>
  <si>
    <t>-tekući projekt. Prihodi i rashodi su prema projektnoj dokumentaciji.</t>
  </si>
  <si>
    <t>-tekući projekt. Prihodi i rashodi su prema sporazumu o partnerstvu.</t>
  </si>
  <si>
    <t>-odluka o raspodjeli rezultata iz 2022'godine. Iznos od 20.400Eur je višak iz projekta Erasmus+ koji se prenosi iz ranijih razdoblja i dio je tekućeg plana proračuna za 2023'godinu</t>
  </si>
  <si>
    <t>Rebalans 2023.</t>
  </si>
  <si>
    <t>-povećanje zbog većeg broja djelatnika,povećanje koef. prema TKU i zbog napredovanja u struci.</t>
  </si>
  <si>
    <t>IZMJENA PLANA PRORAČUNA ZA 2023. GODINU</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</si>
</sst>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_);_(* \(#,##0.00\);_(* &quot;-&quot;??_);_(@_)"/>
    <numFmt numFmtId="165" formatCode="#,##0\ &quot;kn&quot;"/>
    <numFmt numFmtId="166" formatCode="#,##0\ _k_n"/>
    <numFmt numFmtId="167" formatCode="&quot;Yes&quot;;&quot;Yes&quot;;&quot;No&quot;"/>
    <numFmt numFmtId="168" formatCode="&quot;True&quot;;&quot;True&quot;;&quot;False&quot;"/>
    <numFmt numFmtId="169" formatCode="&quot;On&quot;;&quot;On&quot;;&quot;Off&quot;"/>
    <numFmt numFmtId="170" formatCode="[$€-2]\ #,##0.00_);[Red]\([$€-2]\ #,##0.00\)"/>
    <numFmt numFmtId="171" formatCode="[$-41A]d\.\ mmmm\ yyyy\."/>
    <numFmt numFmtId="172" formatCode="&quot;Da&quot;;&quot;Da&quot;;&quot;Ne&quot;"/>
    <numFmt numFmtId="173" formatCode="&quot;Uključeno&quot;;&quot;Uključeno&quot;;&quot;Isključeno&quot;"/>
    <numFmt numFmtId="174" formatCode="[$¥€-2]\ #,##0.00_);[Red]\([$€-2]\ #,##0.00\)"/>
  </numFmts>
  <fonts count="60">
    <font>
      <sz val="10"/>
      <name val="Arial"/>
      <family val="0"/>
    </font>
    <font>
      <sz val="12"/>
      <color indexed="8"/>
      <name val="Times New Roman"/>
      <family val="2"/>
    </font>
    <font>
      <b/>
      <sz val="14"/>
      <name val="Times New Roman"/>
      <family val="1"/>
    </font>
    <font>
      <sz val="12"/>
      <name val="Times New Roman"/>
      <family val="1"/>
    </font>
    <font>
      <b/>
      <sz val="12"/>
      <name val="Times New Roman"/>
      <family val="1"/>
    </font>
    <font>
      <sz val="14"/>
      <name val="Times New Roman"/>
      <family val="1"/>
    </font>
    <font>
      <b/>
      <sz val="10"/>
      <name val="Arial"/>
      <family val="2"/>
    </font>
    <font>
      <b/>
      <sz val="12"/>
      <name val="Arial"/>
      <family val="2"/>
    </font>
    <font>
      <b/>
      <sz val="14"/>
      <color indexed="8"/>
      <name val="Arial"/>
      <family val="2"/>
    </font>
    <font>
      <sz val="10"/>
      <color indexed="8"/>
      <name val="Arial"/>
      <family val="2"/>
    </font>
    <font>
      <sz val="12"/>
      <name val="Arial"/>
      <family val="2"/>
    </font>
    <font>
      <b/>
      <sz val="14"/>
      <name val="Arial"/>
      <family val="2"/>
    </font>
    <font>
      <i/>
      <sz val="9.85"/>
      <color indexed="8"/>
      <name val="Arial"/>
      <family val="2"/>
    </font>
    <font>
      <b/>
      <sz val="10"/>
      <color indexed="8"/>
      <name val="Arial"/>
      <family val="2"/>
    </font>
    <font>
      <b/>
      <sz val="9.85"/>
      <color indexed="8"/>
      <name val="Arial"/>
      <family val="2"/>
    </font>
    <font>
      <b/>
      <sz val="12"/>
      <color indexed="8"/>
      <name val="Arial"/>
      <family val="2"/>
    </font>
    <font>
      <sz val="14"/>
      <color indexed="8"/>
      <name val="Arial"/>
      <family val="2"/>
    </font>
    <font>
      <sz val="12"/>
      <color indexed="8"/>
      <name val="Arial"/>
      <family val="2"/>
    </font>
    <font>
      <sz val="8"/>
      <name val="Arial"/>
      <family val="2"/>
    </font>
    <font>
      <u val="single"/>
      <sz val="10"/>
      <color indexed="12"/>
      <name val="Arial"/>
      <family val="2"/>
    </font>
    <font>
      <u val="single"/>
      <sz val="10"/>
      <color indexed="36"/>
      <name val="Arial"/>
      <family val="2"/>
    </font>
    <font>
      <sz val="10"/>
      <name val="Times New Roman"/>
      <family val="1"/>
    </font>
    <font>
      <sz val="14"/>
      <name val="Arial"/>
      <family val="2"/>
    </font>
    <font>
      <b/>
      <u val="single"/>
      <sz val="14"/>
      <name val="Times New Roman"/>
      <family val="1"/>
    </font>
    <font>
      <u val="single"/>
      <sz val="14"/>
      <name val="Times New Roman"/>
      <family val="1"/>
    </font>
    <font>
      <sz val="12"/>
      <color indexed="9"/>
      <name val="Times New Roman"/>
      <family val="2"/>
    </font>
    <font>
      <sz val="12"/>
      <color indexed="17"/>
      <name val="Times New Roman"/>
      <family val="2"/>
    </font>
    <font>
      <b/>
      <sz val="12"/>
      <color indexed="63"/>
      <name val="Times New Roman"/>
      <family val="2"/>
    </font>
    <font>
      <b/>
      <sz val="12"/>
      <color indexed="52"/>
      <name val="Times New Roman"/>
      <family val="2"/>
    </font>
    <font>
      <sz val="12"/>
      <color indexed="20"/>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sz val="12"/>
      <color indexed="52"/>
      <name val="Times New Roman"/>
      <family val="2"/>
    </font>
    <font>
      <b/>
      <sz val="12"/>
      <color indexed="9"/>
      <name val="Times New Roman"/>
      <family val="2"/>
    </font>
    <font>
      <i/>
      <sz val="12"/>
      <color indexed="23"/>
      <name val="Times New Roman"/>
      <family val="2"/>
    </font>
    <font>
      <sz val="12"/>
      <color indexed="10"/>
      <name val="Times New Roman"/>
      <family val="2"/>
    </font>
    <font>
      <b/>
      <sz val="12"/>
      <color indexed="8"/>
      <name val="Times New Roman"/>
      <family val="2"/>
    </font>
    <font>
      <sz val="12"/>
      <color indexed="62"/>
      <name val="Times New Roman"/>
      <family val="2"/>
    </font>
    <font>
      <sz val="14"/>
      <color indexed="8"/>
      <name val="Times New Roman"/>
      <family val="1"/>
    </font>
    <font>
      <sz val="12"/>
      <color theme="1"/>
      <name val="Times New Roman"/>
      <family val="2"/>
    </font>
    <font>
      <sz val="12"/>
      <color theme="0"/>
      <name val="Times New Roman"/>
      <family val="2"/>
    </font>
    <font>
      <sz val="12"/>
      <color rgb="FF006100"/>
      <name val="Times New Roman"/>
      <family val="2"/>
    </font>
    <font>
      <b/>
      <sz val="12"/>
      <color rgb="FF3F3F3F"/>
      <name val="Times New Roman"/>
      <family val="2"/>
    </font>
    <font>
      <b/>
      <sz val="12"/>
      <color rgb="FFFA7D00"/>
      <name val="Times New Roman"/>
      <family val="2"/>
    </font>
    <font>
      <sz val="12"/>
      <color rgb="FF9C0006"/>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sz val="12"/>
      <color rgb="FFFA7D00"/>
      <name val="Times New Roman"/>
      <family val="2"/>
    </font>
    <font>
      <b/>
      <sz val="12"/>
      <color theme="0"/>
      <name val="Times New Roman"/>
      <family val="2"/>
    </font>
    <font>
      <i/>
      <sz val="12"/>
      <color rgb="FF7F7F7F"/>
      <name val="Times New Roman"/>
      <family val="2"/>
    </font>
    <font>
      <sz val="12"/>
      <color rgb="FFFF0000"/>
      <name val="Times New Roman"/>
      <family val="2"/>
    </font>
    <font>
      <b/>
      <sz val="12"/>
      <color theme="1"/>
      <name val="Times New Roman"/>
      <family val="2"/>
    </font>
    <font>
      <sz val="12"/>
      <color rgb="FF3F3F76"/>
      <name val="Times New Roman"/>
      <family val="2"/>
    </font>
    <font>
      <sz val="14"/>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rgb="FFFFFFFF"/>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rgb="FFCCFF99"/>
        <bgColor indexed="64"/>
      </patternFill>
    </fill>
    <fill>
      <patternFill patternType="solid">
        <fgColor indexed="43"/>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color indexed="63"/>
      </left>
      <right style="thin"/>
      <top style="medium"/>
      <bottom style="medium"/>
    </border>
    <border>
      <left style="thin"/>
      <right>
        <color indexed="63"/>
      </right>
      <top>
        <color indexed="63"/>
      </top>
      <bottom style="medium"/>
    </border>
    <border>
      <left style="medium"/>
      <right style="medium"/>
      <top>
        <color indexed="63"/>
      </top>
      <bottom style="medium"/>
    </border>
    <border>
      <left style="thin"/>
      <right style="thin"/>
      <top style="thin"/>
      <bottom style="medium"/>
    </border>
    <border>
      <left style="medium"/>
      <right style="medium"/>
      <top>
        <color indexed="63"/>
      </top>
      <bottom>
        <color indexed="63"/>
      </bottom>
    </border>
    <border>
      <left style="medium"/>
      <right style="medium"/>
      <top style="medium"/>
      <bottom>
        <color indexed="63"/>
      </bottom>
    </border>
    <border>
      <left style="thin"/>
      <right style="thin"/>
      <top>
        <color indexed="63"/>
      </top>
      <bottom style="thin"/>
    </border>
    <border>
      <left style="thin"/>
      <right style="medium"/>
      <top style="medium"/>
      <bottom>
        <color indexed="63"/>
      </bottom>
    </border>
    <border>
      <left>
        <color indexed="63"/>
      </left>
      <right style="thin"/>
      <top>
        <color indexed="63"/>
      </top>
      <bottom style="thin"/>
    </border>
    <border>
      <left style="thin"/>
      <right style="thin"/>
      <top style="thin"/>
      <bottom/>
    </border>
    <border>
      <left style="thin"/>
      <right/>
      <top style="thin"/>
      <bottom>
        <color indexed="63"/>
      </bottom>
    </border>
    <border>
      <left/>
      <right/>
      <top style="thin"/>
      <botto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thin"/>
    </border>
    <border>
      <left style="thin"/>
      <right style="thin"/>
      <top style="medium"/>
      <bottom style="thin"/>
    </border>
    <border>
      <left/>
      <right/>
      <top style="medium"/>
      <bottom style="thin"/>
    </border>
    <border>
      <left style="thin"/>
      <right/>
      <top style="medium"/>
      <bottom style="thin"/>
    </border>
    <border>
      <left style="medium"/>
      <right style="thin"/>
      <top>
        <color indexed="63"/>
      </top>
      <bottom style="thin"/>
    </border>
    <border>
      <left style="medium"/>
      <right style="thin"/>
      <top style="thin"/>
      <bottom style="thin"/>
    </border>
    <border>
      <left style="medium"/>
      <right style="thin"/>
      <top style="medium"/>
      <bottom style="thin"/>
    </border>
    <border>
      <left style="medium"/>
      <right style="thin"/>
      <top style="thin"/>
      <bottom>
        <color indexed="63"/>
      </bottom>
    </border>
    <border>
      <left style="thin"/>
      <right style="thin"/>
      <top style="medium"/>
      <bottom>
        <color indexed="63"/>
      </bottom>
    </border>
    <border>
      <left/>
      <right/>
      <top style="medium"/>
      <bottom>
        <color indexed="63"/>
      </bottom>
    </border>
    <border>
      <left style="thin"/>
      <right>
        <color indexed="63"/>
      </right>
      <top style="medium"/>
      <bottom>
        <color indexed="63"/>
      </bottom>
    </border>
    <border>
      <left style="medium"/>
      <right style="thin"/>
      <top style="thin"/>
      <bottom style="medium"/>
    </border>
    <border>
      <left>
        <color indexed="63"/>
      </left>
      <right style="thin"/>
      <top style="thin"/>
      <bottom>
        <color indexed="63"/>
      </bottom>
    </border>
    <border>
      <left/>
      <right style="medium"/>
      <top style="medium"/>
      <bottom style="medium"/>
    </border>
    <border>
      <left style="medium"/>
      <right>
        <color indexed="63"/>
      </right>
      <top>
        <color indexed="63"/>
      </top>
      <bottom style="medium"/>
    </border>
    <border>
      <left style="thin"/>
      <right/>
      <top>
        <color indexed="63"/>
      </top>
      <bottom style="thin"/>
    </border>
    <border>
      <left style="medium"/>
      <right/>
      <top style="medium"/>
      <bottom style="medium"/>
    </border>
    <border>
      <left style="thin"/>
      <right style="medium"/>
      <top style="thin"/>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style="thin"/>
      <top/>
      <bottom/>
    </border>
    <border>
      <left style="thin"/>
      <right/>
      <top/>
      <bottom/>
    </border>
    <border>
      <left style="thin"/>
      <right style="medium"/>
      <top>
        <color indexed="63"/>
      </top>
      <bottom>
        <color indexed="63"/>
      </bottom>
    </border>
    <border>
      <left>
        <color indexed="63"/>
      </left>
      <right style="thin"/>
      <top style="medium"/>
      <bottom style="thin"/>
    </border>
    <border>
      <left/>
      <right>
        <color indexed="63"/>
      </right>
      <top>
        <color indexed="63"/>
      </top>
      <bottom style="medium"/>
    </border>
    <border>
      <left style="medium"/>
      <right>
        <color indexed="63"/>
      </right>
      <top style="thin"/>
      <bottom style="medium"/>
    </border>
    <border>
      <left>
        <color indexed="63"/>
      </left>
      <right style="medium"/>
      <top style="thin"/>
      <bottom style="medium"/>
    </border>
    <border>
      <left>
        <color indexed="63"/>
      </left>
      <right style="thin"/>
      <top style="thin"/>
      <bottom style="thin"/>
    </border>
    <border>
      <left/>
      <right style="medium"/>
      <top>
        <color indexed="63"/>
      </top>
      <bottom style="medium"/>
    </border>
    <border>
      <left style="thin"/>
      <right>
        <color indexed="63"/>
      </right>
      <top style="thin"/>
      <bottom style="medium"/>
    </border>
    <border>
      <left>
        <color indexed="63"/>
      </left>
      <right style="thin"/>
      <top style="thin"/>
      <bottom style="medium"/>
    </border>
    <border>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0" applyNumberFormat="0" applyBorder="0" applyAlignment="0" applyProtection="0"/>
    <xf numFmtId="0" fontId="19"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53" fillId="0" borderId="7" applyNumberFormat="0" applyFill="0" applyAlignment="0" applyProtection="0"/>
    <xf numFmtId="0" fontId="20" fillId="0" borderId="0" applyNumberFormat="0" applyFill="0" applyBorder="0" applyAlignment="0" applyProtection="0"/>
    <xf numFmtId="0" fontId="54" fillId="31" borderId="8"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cellStyleXfs>
  <cellXfs count="466">
    <xf numFmtId="0" fontId="0" fillId="0" borderId="0" xfId="0" applyAlignment="1">
      <alignment/>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16" fillId="0" borderId="0" xfId="0" applyNumberFormat="1" applyFont="1" applyFill="1" applyBorder="1" applyAlignment="1" applyProtection="1">
      <alignment wrapText="1"/>
      <protection/>
    </xf>
    <xf numFmtId="0" fontId="15" fillId="0" borderId="10" xfId="0" applyFont="1" applyBorder="1" applyAlignment="1" quotePrefix="1">
      <alignment horizontal="left" wrapText="1"/>
    </xf>
    <xf numFmtId="0" fontId="15" fillId="0" borderId="11" xfId="0" applyFont="1" applyBorder="1" applyAlignment="1" quotePrefix="1">
      <alignment horizontal="left" wrapText="1"/>
    </xf>
    <xf numFmtId="0" fontId="15" fillId="0" borderId="11" xfId="0" applyFont="1" applyBorder="1" applyAlignment="1" quotePrefix="1">
      <alignment horizontal="center" wrapText="1"/>
    </xf>
    <xf numFmtId="0" fontId="15" fillId="0" borderId="11" xfId="0" applyNumberFormat="1" applyFont="1" applyFill="1" applyBorder="1" applyAlignment="1" applyProtection="1" quotePrefix="1">
      <alignment horizontal="left"/>
      <protection/>
    </xf>
    <xf numFmtId="0" fontId="13" fillId="0" borderId="12" xfId="0" applyNumberFormat="1" applyFont="1" applyFill="1" applyBorder="1" applyAlignment="1" applyProtection="1">
      <alignment horizontal="center" wrapText="1"/>
      <protection/>
    </xf>
    <xf numFmtId="0" fontId="0" fillId="0" borderId="11" xfId="0" applyNumberFormat="1" applyFont="1" applyFill="1" applyBorder="1" applyAlignment="1" applyProtection="1">
      <alignment/>
      <protection/>
    </xf>
    <xf numFmtId="3" fontId="15" fillId="0" borderId="12" xfId="0" applyNumberFormat="1" applyFont="1" applyBorder="1" applyAlignment="1">
      <alignment horizontal="right"/>
    </xf>
    <xf numFmtId="3" fontId="15" fillId="0" borderId="12" xfId="0" applyNumberFormat="1" applyFont="1" applyFill="1" applyBorder="1" applyAlignment="1" applyProtection="1">
      <alignment horizontal="right" wrapText="1"/>
      <protection/>
    </xf>
    <xf numFmtId="0" fontId="7" fillId="0" borderId="10" xfId="0" applyFont="1" applyBorder="1" applyAlignment="1">
      <alignment horizontal="left"/>
    </xf>
    <xf numFmtId="0" fontId="17" fillId="0" borderId="11" xfId="0" applyNumberFormat="1" applyFont="1" applyFill="1" applyBorder="1" applyAlignment="1" applyProtection="1">
      <alignment wrapText="1"/>
      <protection/>
    </xf>
    <xf numFmtId="0" fontId="15" fillId="0" borderId="11" xfId="0" applyFont="1" applyBorder="1" applyAlignment="1" quotePrefix="1">
      <alignment horizontal="left"/>
    </xf>
    <xf numFmtId="0" fontId="15" fillId="0" borderId="11" xfId="0" applyNumberFormat="1" applyFont="1" applyFill="1" applyBorder="1" applyAlignment="1" applyProtection="1">
      <alignment wrapText="1"/>
      <protection/>
    </xf>
    <xf numFmtId="0" fontId="17" fillId="0" borderId="11" xfId="0" applyNumberFormat="1" applyFont="1" applyFill="1" applyBorder="1" applyAlignment="1" applyProtection="1">
      <alignment horizontal="center" wrapText="1"/>
      <protection/>
    </xf>
    <xf numFmtId="0" fontId="16" fillId="0" borderId="12" xfId="0" applyNumberFormat="1" applyFont="1" applyFill="1" applyBorder="1" applyAlignment="1" applyProtection="1">
      <alignment/>
      <protection/>
    </xf>
    <xf numFmtId="0" fontId="8" fillId="0" borderId="0" xfId="0" applyNumberFormat="1" applyFont="1" applyFill="1" applyBorder="1" applyAlignment="1" applyProtection="1" quotePrefix="1">
      <alignment horizontal="left" wrapText="1"/>
      <protection/>
    </xf>
    <xf numFmtId="0" fontId="9" fillId="0" borderId="0" xfId="0" applyNumberFormat="1" applyFont="1" applyFill="1" applyBorder="1" applyAlignment="1" applyProtection="1">
      <alignment horizontal="center"/>
      <protection/>
    </xf>
    <xf numFmtId="3" fontId="3" fillId="33" borderId="0" xfId="0" applyNumberFormat="1" applyFont="1" applyFill="1" applyAlignment="1">
      <alignment/>
    </xf>
    <xf numFmtId="3" fontId="3" fillId="33" borderId="0" xfId="0" applyNumberFormat="1" applyFont="1" applyFill="1" applyAlignment="1">
      <alignment wrapText="1"/>
    </xf>
    <xf numFmtId="3" fontId="3" fillId="33" borderId="0" xfId="0" applyNumberFormat="1" applyFont="1" applyFill="1" applyBorder="1" applyAlignment="1">
      <alignment/>
    </xf>
    <xf numFmtId="3" fontId="2" fillId="33" borderId="0" xfId="0" applyNumberFormat="1" applyFont="1" applyFill="1" applyAlignment="1">
      <alignment horizontal="left"/>
    </xf>
    <xf numFmtId="3" fontId="5" fillId="33" borderId="0" xfId="0" applyNumberFormat="1" applyFont="1" applyFill="1" applyAlignment="1">
      <alignment/>
    </xf>
    <xf numFmtId="0" fontId="3" fillId="33" borderId="0" xfId="0" applyNumberFormat="1" applyFont="1" applyFill="1" applyAlignment="1">
      <alignment horizontal="center"/>
    </xf>
    <xf numFmtId="0" fontId="3" fillId="33" borderId="0" xfId="0" applyNumberFormat="1" applyFont="1" applyFill="1" applyAlignment="1">
      <alignment/>
    </xf>
    <xf numFmtId="3" fontId="3" fillId="33" borderId="0" xfId="0" applyNumberFormat="1" applyFont="1" applyFill="1" applyAlignment="1">
      <alignment/>
    </xf>
    <xf numFmtId="3" fontId="4" fillId="33" borderId="0" xfId="0" applyNumberFormat="1" applyFont="1" applyFill="1" applyAlignment="1">
      <alignment horizontal="left"/>
    </xf>
    <xf numFmtId="3" fontId="3" fillId="33" borderId="0" xfId="0" applyNumberFormat="1" applyFont="1" applyFill="1" applyAlignment="1">
      <alignment wrapText="1"/>
    </xf>
    <xf numFmtId="1" fontId="0" fillId="33" borderId="0" xfId="0" applyNumberFormat="1" applyFont="1" applyFill="1" applyAlignment="1">
      <alignment wrapText="1"/>
    </xf>
    <xf numFmtId="0" fontId="0" fillId="33" borderId="0" xfId="0" applyFont="1" applyFill="1" applyAlignment="1">
      <alignment/>
    </xf>
    <xf numFmtId="0" fontId="0" fillId="33" borderId="0" xfId="0" applyFont="1" applyFill="1" applyAlignment="1">
      <alignment horizontal="right"/>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1" fontId="6" fillId="33" borderId="16" xfId="0" applyNumberFormat="1" applyFont="1" applyFill="1" applyBorder="1" applyAlignment="1">
      <alignment wrapText="1"/>
    </xf>
    <xf numFmtId="0" fontId="9" fillId="33" borderId="0" xfId="0" applyNumberFormat="1" applyFont="1" applyFill="1" applyBorder="1" applyAlignment="1" applyProtection="1">
      <alignment/>
      <protection/>
    </xf>
    <xf numFmtId="0" fontId="9" fillId="33" borderId="0" xfId="0" applyNumberFormat="1" applyFont="1" applyFill="1" applyBorder="1" applyAlignment="1" applyProtection="1">
      <alignment vertical="center"/>
      <protection/>
    </xf>
    <xf numFmtId="0" fontId="12" fillId="33" borderId="0" xfId="0" applyFont="1" applyFill="1" applyBorder="1" applyAlignment="1">
      <alignment horizontal="center" vertical="center"/>
    </xf>
    <xf numFmtId="0" fontId="13" fillId="33" borderId="0" xfId="0" applyNumberFormat="1" applyFont="1" applyFill="1" applyBorder="1" applyAlignment="1" applyProtection="1">
      <alignment vertical="center"/>
      <protection/>
    </xf>
    <xf numFmtId="0" fontId="14" fillId="33" borderId="0" xfId="0" applyFont="1" applyFill="1" applyBorder="1" applyAlignment="1">
      <alignment vertical="center"/>
    </xf>
    <xf numFmtId="0" fontId="16" fillId="33" borderId="0" xfId="0" applyNumberFormat="1" applyFont="1" applyFill="1" applyBorder="1" applyAlignment="1" applyProtection="1">
      <alignment/>
      <protection/>
    </xf>
    <xf numFmtId="0" fontId="9" fillId="33" borderId="0" xfId="0" applyNumberFormat="1" applyFont="1" applyFill="1" applyBorder="1" applyAlignment="1" applyProtection="1">
      <alignment horizontal="center" vertical="center"/>
      <protection/>
    </xf>
    <xf numFmtId="0" fontId="0" fillId="33" borderId="0" xfId="0" applyFont="1" applyFill="1" applyAlignment="1">
      <alignment horizontal="center" wrapText="1"/>
    </xf>
    <xf numFmtId="1" fontId="6" fillId="33" borderId="16" xfId="0" applyNumberFormat="1" applyFont="1" applyFill="1" applyBorder="1" applyAlignment="1">
      <alignment horizontal="right" vertical="top" wrapText="1"/>
    </xf>
    <xf numFmtId="0" fontId="6" fillId="33" borderId="17" xfId="0" applyFont="1" applyFill="1" applyBorder="1" applyAlignment="1">
      <alignment horizontal="center" vertical="center" wrapText="1"/>
    </xf>
    <xf numFmtId="3" fontId="2" fillId="33" borderId="18" xfId="0" applyNumberFormat="1" applyFont="1" applyFill="1" applyBorder="1" applyAlignment="1">
      <alignment horizontal="right"/>
    </xf>
    <xf numFmtId="3" fontId="2" fillId="33" borderId="12" xfId="0" applyNumberFormat="1" applyFont="1" applyFill="1" applyBorder="1" applyAlignment="1">
      <alignment horizontal="right" wrapText="1"/>
    </xf>
    <xf numFmtId="3" fontId="2" fillId="33" borderId="12" xfId="0" applyNumberFormat="1" applyFont="1" applyFill="1" applyBorder="1" applyAlignment="1">
      <alignment horizontal="right"/>
    </xf>
    <xf numFmtId="3" fontId="2" fillId="33" borderId="12" xfId="0" applyNumberFormat="1" applyFont="1" applyFill="1" applyBorder="1" applyAlignment="1">
      <alignment/>
    </xf>
    <xf numFmtId="3" fontId="5" fillId="33" borderId="12" xfId="0" applyNumberFormat="1" applyFont="1" applyFill="1" applyBorder="1" applyAlignment="1">
      <alignment horizontal="right"/>
    </xf>
    <xf numFmtId="3" fontId="5" fillId="33" borderId="12" xfId="0" applyNumberFormat="1" applyFont="1" applyFill="1" applyBorder="1" applyAlignment="1">
      <alignment/>
    </xf>
    <xf numFmtId="3" fontId="2" fillId="33" borderId="12" xfId="0" applyNumberFormat="1" applyFont="1" applyFill="1" applyBorder="1" applyAlignment="1">
      <alignment wrapText="1"/>
    </xf>
    <xf numFmtId="3" fontId="2" fillId="33" borderId="12" xfId="0" applyNumberFormat="1" applyFont="1" applyFill="1" applyBorder="1" applyAlignment="1">
      <alignment horizontal="right" vertical="center" wrapText="1"/>
    </xf>
    <xf numFmtId="3" fontId="5" fillId="33" borderId="12" xfId="0" applyNumberFormat="1" applyFont="1" applyFill="1" applyBorder="1" applyAlignment="1">
      <alignment horizontal="right" wrapText="1"/>
    </xf>
    <xf numFmtId="3" fontId="5" fillId="33" borderId="12" xfId="0" applyNumberFormat="1" applyFont="1" applyFill="1" applyBorder="1" applyAlignment="1">
      <alignment horizontal="right" vertical="center" wrapText="1"/>
    </xf>
    <xf numFmtId="3" fontId="5" fillId="33" borderId="12" xfId="0" applyNumberFormat="1" applyFont="1" applyFill="1" applyBorder="1" applyAlignment="1">
      <alignment wrapText="1"/>
    </xf>
    <xf numFmtId="3" fontId="2" fillId="33" borderId="16" xfId="0" applyNumberFormat="1" applyFont="1" applyFill="1" applyBorder="1" applyAlignment="1">
      <alignment/>
    </xf>
    <xf numFmtId="3" fontId="5" fillId="33" borderId="16" xfId="0" applyNumberFormat="1" applyFont="1" applyFill="1" applyBorder="1" applyAlignment="1">
      <alignment/>
    </xf>
    <xf numFmtId="3" fontId="5" fillId="33" borderId="16" xfId="0" applyNumberFormat="1" applyFont="1" applyFill="1" applyBorder="1" applyAlignment="1">
      <alignment wrapText="1"/>
    </xf>
    <xf numFmtId="3" fontId="2" fillId="33" borderId="16" xfId="0" applyNumberFormat="1" applyFont="1" applyFill="1" applyBorder="1" applyAlignment="1">
      <alignment wrapText="1"/>
    </xf>
    <xf numFmtId="0" fontId="2" fillId="10" borderId="0" xfId="0" applyNumberFormat="1" applyFont="1" applyFill="1" applyBorder="1" applyAlignment="1">
      <alignment/>
    </xf>
    <xf numFmtId="3" fontId="2" fillId="10" borderId="0" xfId="0" applyNumberFormat="1" applyFont="1" applyFill="1" applyBorder="1" applyAlignment="1">
      <alignment/>
    </xf>
    <xf numFmtId="0" fontId="5" fillId="33" borderId="0" xfId="0" applyNumberFormat="1" applyFont="1" applyFill="1" applyAlignment="1">
      <alignment horizontal="left"/>
    </xf>
    <xf numFmtId="0" fontId="21" fillId="33" borderId="0" xfId="0" applyFont="1" applyFill="1" applyAlignment="1">
      <alignment horizontal="center" wrapText="1"/>
    </xf>
    <xf numFmtId="3" fontId="2" fillId="33" borderId="12" xfId="0" applyNumberFormat="1" applyFont="1" applyFill="1" applyBorder="1" applyAlignment="1">
      <alignment vertical="center"/>
    </xf>
    <xf numFmtId="3" fontId="2" fillId="33" borderId="12" xfId="0" applyNumberFormat="1" applyFont="1" applyFill="1" applyBorder="1" applyAlignment="1">
      <alignment horizontal="center" vertical="center" wrapText="1"/>
    </xf>
    <xf numFmtId="3" fontId="5" fillId="33" borderId="12" xfId="0" applyNumberFormat="1" applyFont="1" applyFill="1" applyBorder="1" applyAlignment="1">
      <alignment vertical="center"/>
    </xf>
    <xf numFmtId="1" fontId="6" fillId="33" borderId="19" xfId="0" applyNumberFormat="1" applyFont="1" applyFill="1" applyBorder="1" applyAlignment="1">
      <alignment horizontal="left" vertical="center"/>
    </xf>
    <xf numFmtId="3" fontId="2" fillId="16" borderId="16" xfId="0" applyNumberFormat="1" applyFont="1" applyFill="1" applyBorder="1" applyAlignment="1">
      <alignment/>
    </xf>
    <xf numFmtId="3" fontId="2" fillId="33" borderId="20" xfId="0" applyNumberFormat="1" applyFont="1" applyFill="1" applyBorder="1" applyAlignment="1">
      <alignment horizontal="right"/>
    </xf>
    <xf numFmtId="0" fontId="2" fillId="33" borderId="12" xfId="0" applyNumberFormat="1" applyFont="1" applyFill="1" applyBorder="1" applyAlignment="1">
      <alignment horizontal="center"/>
    </xf>
    <xf numFmtId="0" fontId="2" fillId="33" borderId="12" xfId="0" applyNumberFormat="1" applyFont="1" applyFill="1" applyBorder="1" applyAlignment="1">
      <alignment/>
    </xf>
    <xf numFmtId="3" fontId="2" fillId="33" borderId="12" xfId="0" applyNumberFormat="1" applyFont="1" applyFill="1" applyBorder="1" applyAlignment="1">
      <alignment/>
    </xf>
    <xf numFmtId="1" fontId="6" fillId="33" borderId="21" xfId="0" applyNumberFormat="1" applyFont="1" applyFill="1" applyBorder="1" applyAlignment="1">
      <alignment horizontal="left" vertical="center" wrapText="1"/>
    </xf>
    <xf numFmtId="1" fontId="6" fillId="33" borderId="22" xfId="0" applyNumberFormat="1" applyFont="1" applyFill="1" applyBorder="1" applyAlignment="1">
      <alignment horizontal="left" vertical="center" wrapText="1"/>
    </xf>
    <xf numFmtId="3" fontId="2" fillId="12" borderId="12" xfId="0" applyNumberFormat="1" applyFont="1" applyFill="1" applyBorder="1" applyAlignment="1">
      <alignment horizontal="center" vertical="center" wrapText="1"/>
    </xf>
    <xf numFmtId="4" fontId="2" fillId="33" borderId="12" xfId="0" applyNumberFormat="1" applyFont="1" applyFill="1" applyBorder="1" applyAlignment="1">
      <alignment/>
    </xf>
    <xf numFmtId="4" fontId="5" fillId="33" borderId="12" xfId="0" applyNumberFormat="1" applyFont="1" applyFill="1" applyBorder="1" applyAlignment="1">
      <alignment/>
    </xf>
    <xf numFmtId="3" fontId="4" fillId="33" borderId="23" xfId="0" applyNumberFormat="1" applyFont="1" applyFill="1" applyBorder="1" applyAlignment="1">
      <alignment/>
    </xf>
    <xf numFmtId="3" fontId="2" fillId="33" borderId="16" xfId="0" applyNumberFormat="1" applyFont="1" applyFill="1" applyBorder="1" applyAlignment="1">
      <alignment horizontal="center" vertical="center" wrapText="1"/>
    </xf>
    <xf numFmtId="1" fontId="6" fillId="33" borderId="19" xfId="0" applyNumberFormat="1" applyFont="1" applyFill="1" applyBorder="1" applyAlignment="1">
      <alignment horizontal="left" vertical="center" wrapText="1"/>
    </xf>
    <xf numFmtId="3" fontId="2" fillId="12" borderId="24" xfId="0" applyNumberFormat="1" applyFont="1" applyFill="1" applyBorder="1" applyAlignment="1">
      <alignment horizontal="center" vertical="center" wrapText="1"/>
    </xf>
    <xf numFmtId="0" fontId="0" fillId="34" borderId="0" xfId="0" applyFont="1" applyFill="1" applyAlignment="1">
      <alignment vertical="center" wrapText="1"/>
    </xf>
    <xf numFmtId="0" fontId="0" fillId="34" borderId="0" xfId="0" applyFont="1" applyFill="1" applyAlignment="1">
      <alignment vertical="center"/>
    </xf>
    <xf numFmtId="0" fontId="0" fillId="34" borderId="0" xfId="0" applyFont="1" applyFill="1" applyAlignment="1">
      <alignment horizontal="right" vertical="center"/>
    </xf>
    <xf numFmtId="3" fontId="2" fillId="12" borderId="14" xfId="0" applyNumberFormat="1" applyFont="1" applyFill="1" applyBorder="1" applyAlignment="1">
      <alignment horizontal="center" vertical="center" wrapText="1"/>
    </xf>
    <xf numFmtId="4" fontId="2" fillId="33" borderId="10" xfId="0" applyNumberFormat="1" applyFont="1" applyFill="1" applyBorder="1" applyAlignment="1">
      <alignment/>
    </xf>
    <xf numFmtId="4" fontId="5" fillId="33" borderId="10" xfId="0" applyNumberFormat="1" applyFont="1" applyFill="1" applyBorder="1" applyAlignment="1">
      <alignment/>
    </xf>
    <xf numFmtId="3" fontId="4" fillId="33" borderId="25" xfId="0" applyNumberFormat="1" applyFont="1" applyFill="1" applyBorder="1" applyAlignment="1">
      <alignment horizontal="left"/>
    </xf>
    <xf numFmtId="3" fontId="2" fillId="33" borderId="16" xfId="0" applyNumberFormat="1" applyFont="1" applyFill="1" applyBorder="1" applyAlignment="1">
      <alignment horizontal="right"/>
    </xf>
    <xf numFmtId="3" fontId="5" fillId="33" borderId="16" xfId="0" applyNumberFormat="1" applyFont="1" applyFill="1" applyBorder="1" applyAlignment="1">
      <alignment horizontal="right"/>
    </xf>
    <xf numFmtId="3" fontId="5" fillId="33" borderId="16" xfId="0" applyNumberFormat="1" applyFont="1" applyFill="1" applyBorder="1" applyAlignment="1" quotePrefix="1">
      <alignment horizontal="right"/>
    </xf>
    <xf numFmtId="3" fontId="5" fillId="33" borderId="16" xfId="0" applyNumberFormat="1" applyFont="1" applyFill="1" applyBorder="1" applyAlignment="1">
      <alignment horizontal="right" wrapText="1"/>
    </xf>
    <xf numFmtId="3" fontId="2" fillId="16" borderId="16" xfId="0" applyNumberFormat="1" applyFont="1" applyFill="1" applyBorder="1" applyAlignment="1">
      <alignment horizontal="right"/>
    </xf>
    <xf numFmtId="3" fontId="5" fillId="33" borderId="12" xfId="0" applyNumberFormat="1" applyFont="1" applyFill="1" applyBorder="1" applyAlignment="1" quotePrefix="1">
      <alignment horizontal="right"/>
    </xf>
    <xf numFmtId="3" fontId="5" fillId="33" borderId="26" xfId="0" applyNumberFormat="1" applyFont="1" applyFill="1" applyBorder="1" applyAlignment="1">
      <alignment horizontal="right"/>
    </xf>
    <xf numFmtId="3" fontId="5" fillId="33" borderId="26" xfId="0" applyNumberFormat="1" applyFont="1" applyFill="1" applyBorder="1" applyAlignment="1">
      <alignment/>
    </xf>
    <xf numFmtId="3" fontId="5" fillId="33" borderId="26" xfId="0" applyNumberFormat="1" applyFont="1" applyFill="1" applyBorder="1" applyAlignment="1">
      <alignment wrapText="1"/>
    </xf>
    <xf numFmtId="3" fontId="2" fillId="33" borderId="0" xfId="0" applyNumberFormat="1" applyFont="1" applyFill="1" applyBorder="1" applyAlignment="1">
      <alignment horizontal="left"/>
    </xf>
    <xf numFmtId="3" fontId="2" fillId="33" borderId="0" xfId="0" applyNumberFormat="1" applyFont="1" applyFill="1" applyBorder="1" applyAlignment="1">
      <alignment/>
    </xf>
    <xf numFmtId="3" fontId="5" fillId="33" borderId="0" xfId="0" applyNumberFormat="1" applyFont="1" applyFill="1" applyAlignment="1">
      <alignment/>
    </xf>
    <xf numFmtId="3" fontId="2" fillId="33" borderId="0" xfId="0" applyNumberFormat="1" applyFont="1" applyFill="1" applyBorder="1" applyAlignment="1">
      <alignment horizontal="left" wrapText="1"/>
    </xf>
    <xf numFmtId="0" fontId="2" fillId="33" borderId="27" xfId="0" applyNumberFormat="1" applyFont="1" applyFill="1" applyBorder="1" applyAlignment="1">
      <alignment horizontal="center"/>
    </xf>
    <xf numFmtId="0" fontId="2" fillId="33" borderId="28" xfId="0" applyNumberFormat="1" applyFont="1" applyFill="1" applyBorder="1" applyAlignment="1">
      <alignment horizontal="center"/>
    </xf>
    <xf numFmtId="3" fontId="5" fillId="33" borderId="0" xfId="0" applyNumberFormat="1" applyFont="1" applyFill="1" applyBorder="1" applyAlignment="1">
      <alignment/>
    </xf>
    <xf numFmtId="3" fontId="2" fillId="12" borderId="16" xfId="0" applyNumberFormat="1" applyFont="1" applyFill="1" applyBorder="1" applyAlignment="1">
      <alignment horizontal="center" vertical="center" wrapText="1" readingOrder="1"/>
    </xf>
    <xf numFmtId="3" fontId="2" fillId="12" borderId="16" xfId="0" applyNumberFormat="1" applyFont="1" applyFill="1" applyBorder="1" applyAlignment="1">
      <alignment horizontal="center" vertical="center" wrapText="1" readingOrder="1"/>
    </xf>
    <xf numFmtId="3" fontId="2" fillId="12" borderId="16" xfId="0" applyNumberFormat="1" applyFont="1" applyFill="1" applyBorder="1" applyAlignment="1">
      <alignment horizontal="center" vertical="center" wrapText="1"/>
    </xf>
    <xf numFmtId="3" fontId="5" fillId="33" borderId="0" xfId="0" applyNumberFormat="1" applyFont="1" applyFill="1" applyAlignment="1">
      <alignment wrapText="1"/>
    </xf>
    <xf numFmtId="3" fontId="2" fillId="33" borderId="0" xfId="0" applyNumberFormat="1" applyFont="1" applyFill="1" applyAlignment="1">
      <alignment/>
    </xf>
    <xf numFmtId="0" fontId="5" fillId="33" borderId="16" xfId="0" applyNumberFormat="1" applyFont="1" applyFill="1" applyBorder="1" applyAlignment="1">
      <alignment horizontal="center"/>
    </xf>
    <xf numFmtId="0" fontId="5" fillId="33" borderId="16" xfId="0" applyNumberFormat="1" applyFont="1" applyFill="1" applyBorder="1" applyAlignment="1">
      <alignment horizontal="left"/>
    </xf>
    <xf numFmtId="0" fontId="5" fillId="33" borderId="16" xfId="0" applyNumberFormat="1" applyFont="1" applyFill="1" applyBorder="1" applyAlignment="1" quotePrefix="1">
      <alignment horizontal="left"/>
    </xf>
    <xf numFmtId="0" fontId="5" fillId="33" borderId="16" xfId="0" applyNumberFormat="1" applyFont="1" applyFill="1" applyBorder="1" applyAlignment="1">
      <alignment/>
    </xf>
    <xf numFmtId="0" fontId="5" fillId="33" borderId="16" xfId="0" applyNumberFormat="1" applyFont="1" applyFill="1" applyBorder="1" applyAlignment="1">
      <alignment wrapText="1"/>
    </xf>
    <xf numFmtId="0" fontId="2" fillId="33" borderId="16" xfId="0" applyNumberFormat="1" applyFont="1" applyFill="1" applyBorder="1" applyAlignment="1">
      <alignment horizontal="center"/>
    </xf>
    <xf numFmtId="0" fontId="2" fillId="33" borderId="16" xfId="0" applyNumberFormat="1" applyFont="1" applyFill="1" applyBorder="1" applyAlignment="1">
      <alignment horizontal="left"/>
    </xf>
    <xf numFmtId="0" fontId="2" fillId="33" borderId="16" xfId="0" applyNumberFormat="1" applyFont="1" applyFill="1" applyBorder="1" applyAlignment="1">
      <alignment/>
    </xf>
    <xf numFmtId="0" fontId="5" fillId="16" borderId="16" xfId="0" applyNumberFormat="1" applyFont="1" applyFill="1" applyBorder="1" applyAlignment="1">
      <alignment horizontal="center"/>
    </xf>
    <xf numFmtId="0" fontId="2" fillId="16" borderId="16" xfId="0" applyNumberFormat="1" applyFont="1" applyFill="1" applyBorder="1" applyAlignment="1">
      <alignment/>
    </xf>
    <xf numFmtId="0" fontId="5" fillId="33" borderId="0" xfId="0" applyNumberFormat="1" applyFont="1" applyFill="1" applyBorder="1" applyAlignment="1">
      <alignment horizontal="center"/>
    </xf>
    <xf numFmtId="0" fontId="2" fillId="33" borderId="0" xfId="0" applyNumberFormat="1" applyFont="1" applyFill="1" applyBorder="1" applyAlignment="1">
      <alignment/>
    </xf>
    <xf numFmtId="3" fontId="2" fillId="12" borderId="12" xfId="0" applyNumberFormat="1" applyFont="1" applyFill="1" applyBorder="1" applyAlignment="1">
      <alignment horizontal="center" vertical="center" wrapText="1" readingOrder="1"/>
    </xf>
    <xf numFmtId="3" fontId="2" fillId="12" borderId="12" xfId="0" applyNumberFormat="1" applyFont="1" applyFill="1" applyBorder="1" applyAlignment="1">
      <alignment horizontal="center" vertical="center" wrapText="1"/>
    </xf>
    <xf numFmtId="3" fontId="2" fillId="12" borderId="11" xfId="0" applyNumberFormat="1" applyFont="1" applyFill="1" applyBorder="1" applyAlignment="1">
      <alignment horizontal="center" vertical="center" wrapText="1" readingOrder="1"/>
    </xf>
    <xf numFmtId="0" fontId="2" fillId="33" borderId="12" xfId="0" applyNumberFormat="1" applyFont="1" applyFill="1" applyBorder="1" applyAlignment="1">
      <alignment horizontal="left"/>
    </xf>
    <xf numFmtId="0" fontId="5" fillId="33" borderId="12" xfId="0" applyNumberFormat="1" applyFont="1" applyFill="1" applyBorder="1" applyAlignment="1">
      <alignment horizontal="center"/>
    </xf>
    <xf numFmtId="0" fontId="5" fillId="33" borderId="12" xfId="0" applyNumberFormat="1" applyFont="1" applyFill="1" applyBorder="1" applyAlignment="1">
      <alignment horizontal="left"/>
    </xf>
    <xf numFmtId="0" fontId="2" fillId="33" borderId="12" xfId="0" applyNumberFormat="1" applyFont="1" applyFill="1" applyBorder="1" applyAlignment="1">
      <alignment horizontal="center"/>
    </xf>
    <xf numFmtId="0" fontId="2" fillId="33" borderId="12" xfId="0" applyNumberFormat="1" applyFont="1" applyFill="1" applyBorder="1" applyAlignment="1">
      <alignment horizontal="left"/>
    </xf>
    <xf numFmtId="3" fontId="2" fillId="33" borderId="0" xfId="0" applyNumberFormat="1" applyFont="1" applyFill="1" applyAlignment="1">
      <alignment/>
    </xf>
    <xf numFmtId="0" fontId="5" fillId="33" borderId="12" xfId="0" applyNumberFormat="1" applyFont="1" applyFill="1" applyBorder="1" applyAlignment="1">
      <alignment horizontal="center"/>
    </xf>
    <xf numFmtId="0" fontId="5" fillId="33" borderId="12" xfId="0" applyNumberFormat="1" applyFont="1" applyFill="1" applyBorder="1" applyAlignment="1" quotePrefix="1">
      <alignment horizontal="left"/>
    </xf>
    <xf numFmtId="0" fontId="5" fillId="33" borderId="12" xfId="0" applyNumberFormat="1" applyFont="1" applyFill="1" applyBorder="1" applyAlignment="1">
      <alignment/>
    </xf>
    <xf numFmtId="0" fontId="5" fillId="33" borderId="26" xfId="0" applyNumberFormat="1" applyFont="1" applyFill="1" applyBorder="1" applyAlignment="1">
      <alignment horizontal="center"/>
    </xf>
    <xf numFmtId="0" fontId="5" fillId="33" borderId="26" xfId="0" applyNumberFormat="1" applyFont="1" applyFill="1" applyBorder="1" applyAlignment="1">
      <alignment/>
    </xf>
    <xf numFmtId="0" fontId="5" fillId="10" borderId="0" xfId="0" applyNumberFormat="1" applyFont="1" applyFill="1" applyBorder="1" applyAlignment="1">
      <alignment/>
    </xf>
    <xf numFmtId="0" fontId="5" fillId="12" borderId="29" xfId="0" applyNumberFormat="1" applyFont="1" applyFill="1" applyBorder="1" applyAlignment="1">
      <alignment horizontal="center" vertical="center" wrapText="1"/>
    </xf>
    <xf numFmtId="0" fontId="2" fillId="12" borderId="13" xfId="0" applyNumberFormat="1" applyFont="1" applyFill="1" applyBorder="1" applyAlignment="1">
      <alignment horizontal="center" vertical="center" wrapText="1"/>
    </xf>
    <xf numFmtId="3" fontId="2" fillId="12" borderId="13" xfId="0" applyNumberFormat="1" applyFont="1" applyFill="1" applyBorder="1" applyAlignment="1">
      <alignment horizontal="center" vertical="center" wrapText="1" readingOrder="1"/>
    </xf>
    <xf numFmtId="3" fontId="2" fillId="12" borderId="13" xfId="0" applyNumberFormat="1" applyFont="1" applyFill="1" applyBorder="1" applyAlignment="1">
      <alignment horizontal="center" vertical="center" wrapText="1"/>
    </xf>
    <xf numFmtId="3" fontId="2" fillId="33" borderId="12" xfId="0" applyNumberFormat="1" applyFont="1" applyFill="1" applyBorder="1" applyAlignment="1">
      <alignment horizontal="left" vertical="center" wrapText="1"/>
    </xf>
    <xf numFmtId="0" fontId="5" fillId="33" borderId="12" xfId="0" applyNumberFormat="1" applyFont="1" applyFill="1" applyBorder="1" applyAlignment="1">
      <alignment horizontal="left"/>
    </xf>
    <xf numFmtId="0" fontId="2" fillId="33" borderId="12" xfId="0" applyNumberFormat="1" applyFont="1" applyFill="1" applyBorder="1" applyAlignment="1" quotePrefix="1">
      <alignment horizontal="left"/>
    </xf>
    <xf numFmtId="0" fontId="2" fillId="33" borderId="12" xfId="0" applyNumberFormat="1" applyFont="1" applyFill="1" applyBorder="1" applyAlignment="1">
      <alignment horizontal="left" wrapText="1"/>
    </xf>
    <xf numFmtId="1" fontId="5" fillId="33" borderId="12" xfId="0" applyNumberFormat="1" applyFont="1" applyFill="1" applyBorder="1" applyAlignment="1">
      <alignment horizontal="center" vertical="center" wrapText="1"/>
    </xf>
    <xf numFmtId="3" fontId="5" fillId="33" borderId="12" xfId="0" applyNumberFormat="1" applyFont="1" applyFill="1" applyBorder="1" applyAlignment="1">
      <alignment horizontal="left" vertical="center" wrapText="1"/>
    </xf>
    <xf numFmtId="0" fontId="2" fillId="33" borderId="12" xfId="0" applyNumberFormat="1" applyFont="1" applyFill="1" applyBorder="1" applyAlignment="1">
      <alignment horizontal="center" vertical="center"/>
    </xf>
    <xf numFmtId="0" fontId="5" fillId="33" borderId="12" xfId="0" applyNumberFormat="1" applyFont="1" applyFill="1" applyBorder="1" applyAlignment="1">
      <alignment horizontal="center" vertical="center"/>
    </xf>
    <xf numFmtId="0" fontId="5" fillId="33" borderId="0" xfId="0" applyFont="1" applyFill="1" applyAlignment="1">
      <alignment/>
    </xf>
    <xf numFmtId="0" fontId="2" fillId="33" borderId="30" xfId="0" applyNumberFormat="1" applyFont="1" applyFill="1" applyBorder="1" applyAlignment="1">
      <alignment horizontal="center"/>
    </xf>
    <xf numFmtId="0" fontId="2" fillId="33" borderId="31" xfId="0" applyNumberFormat="1" applyFont="1" applyFill="1" applyBorder="1" applyAlignment="1" quotePrefix="1">
      <alignment horizontal="left"/>
    </xf>
    <xf numFmtId="0" fontId="2" fillId="33" borderId="0" xfId="0" applyNumberFormat="1" applyFont="1" applyFill="1" applyBorder="1" applyAlignment="1">
      <alignment horizontal="center"/>
    </xf>
    <xf numFmtId="0" fontId="2" fillId="33" borderId="0" xfId="0" applyNumberFormat="1" applyFont="1" applyFill="1" applyBorder="1" applyAlignment="1" quotePrefix="1">
      <alignment horizontal="left"/>
    </xf>
    <xf numFmtId="3" fontId="2" fillId="33" borderId="0" xfId="0" applyNumberFormat="1" applyFont="1" applyFill="1" applyBorder="1" applyAlignment="1">
      <alignment wrapText="1"/>
    </xf>
    <xf numFmtId="0" fontId="5" fillId="33" borderId="0" xfId="0" applyNumberFormat="1" applyFont="1" applyFill="1" applyBorder="1" applyAlignment="1">
      <alignment/>
    </xf>
    <xf numFmtId="3" fontId="5" fillId="33" borderId="0" xfId="0" applyNumberFormat="1" applyFont="1" applyFill="1" applyBorder="1" applyAlignment="1">
      <alignment wrapText="1"/>
    </xf>
    <xf numFmtId="3" fontId="22" fillId="33" borderId="0" xfId="0" applyNumberFormat="1" applyFont="1" applyFill="1" applyAlignment="1">
      <alignment/>
    </xf>
    <xf numFmtId="0" fontId="11" fillId="33" borderId="32" xfId="0" applyNumberFormat="1" applyFont="1" applyFill="1" applyBorder="1" applyAlignment="1">
      <alignment horizontal="center"/>
    </xf>
    <xf numFmtId="0" fontId="2" fillId="12" borderId="26" xfId="0" applyNumberFormat="1" applyFont="1" applyFill="1" applyBorder="1" applyAlignment="1">
      <alignment horizontal="center" vertical="center" wrapText="1"/>
    </xf>
    <xf numFmtId="3" fontId="2" fillId="12" borderId="26" xfId="0" applyNumberFormat="1" applyFont="1" applyFill="1" applyBorder="1" applyAlignment="1">
      <alignment horizontal="center" vertical="center" wrapText="1" readingOrder="1"/>
    </xf>
    <xf numFmtId="3" fontId="2" fillId="12" borderId="33" xfId="0" applyNumberFormat="1" applyFont="1" applyFill="1" applyBorder="1" applyAlignment="1">
      <alignment horizontal="center" vertical="center" wrapText="1"/>
    </xf>
    <xf numFmtId="3" fontId="2" fillId="12" borderId="34" xfId="0" applyNumberFormat="1" applyFont="1" applyFill="1" applyBorder="1" applyAlignment="1">
      <alignment horizontal="center" vertical="center" wrapText="1" readingOrder="1"/>
    </xf>
    <xf numFmtId="3" fontId="2" fillId="12" borderId="35" xfId="0" applyNumberFormat="1" applyFont="1" applyFill="1" applyBorder="1" applyAlignment="1">
      <alignment horizontal="center" vertical="center" wrapText="1"/>
    </xf>
    <xf numFmtId="0" fontId="5" fillId="33" borderId="12" xfId="0" applyNumberFormat="1" applyFont="1" applyFill="1" applyBorder="1" applyAlignment="1">
      <alignment horizontal="left" vertical="center"/>
    </xf>
    <xf numFmtId="0" fontId="2" fillId="33" borderId="12" xfId="0" applyNumberFormat="1" applyFont="1" applyFill="1" applyBorder="1" applyAlignment="1">
      <alignment horizontal="left" vertical="center"/>
    </xf>
    <xf numFmtId="1" fontId="5" fillId="33" borderId="0" xfId="0" applyNumberFormat="1" applyFont="1" applyFill="1" applyBorder="1" applyAlignment="1">
      <alignment horizontal="center"/>
    </xf>
    <xf numFmtId="1" fontId="5" fillId="33" borderId="0" xfId="0" applyNumberFormat="1" applyFont="1" applyFill="1" applyBorder="1" applyAlignment="1">
      <alignment/>
    </xf>
    <xf numFmtId="3" fontId="5" fillId="33" borderId="0" xfId="0" applyNumberFormat="1" applyFont="1" applyFill="1" applyBorder="1" applyAlignment="1">
      <alignment horizontal="right"/>
    </xf>
    <xf numFmtId="3" fontId="5" fillId="33" borderId="0" xfId="0" applyNumberFormat="1" applyFont="1" applyFill="1" applyBorder="1" applyAlignment="1">
      <alignment/>
    </xf>
    <xf numFmtId="3" fontId="5" fillId="33" borderId="0" xfId="0" applyNumberFormat="1" applyFont="1" applyFill="1" applyBorder="1" applyAlignment="1">
      <alignment horizontal="right" wrapText="1"/>
    </xf>
    <xf numFmtId="1" fontId="2" fillId="33" borderId="0" xfId="0" applyNumberFormat="1" applyFont="1" applyFill="1" applyBorder="1" applyAlignment="1">
      <alignment horizontal="center" vertical="center" wrapText="1"/>
    </xf>
    <xf numFmtId="1" fontId="2" fillId="33" borderId="12" xfId="0" applyNumberFormat="1" applyFont="1" applyFill="1" applyBorder="1" applyAlignment="1">
      <alignment horizontal="center"/>
    </xf>
    <xf numFmtId="3" fontId="5" fillId="33" borderId="0" xfId="0" applyNumberFormat="1" applyFont="1" applyFill="1" applyBorder="1" applyAlignment="1">
      <alignment horizontal="right" vertical="center" wrapText="1"/>
    </xf>
    <xf numFmtId="3" fontId="2" fillId="33" borderId="0" xfId="0" applyNumberFormat="1" applyFont="1" applyFill="1" applyBorder="1" applyAlignment="1">
      <alignment horizontal="left" vertical="center" wrapText="1" readingOrder="1"/>
    </xf>
    <xf numFmtId="3" fontId="2" fillId="33" borderId="0" xfId="0" applyNumberFormat="1" applyFont="1" applyFill="1" applyAlignment="1">
      <alignment horizontal="left" wrapText="1"/>
    </xf>
    <xf numFmtId="1" fontId="2" fillId="33" borderId="0" xfId="0" applyNumberFormat="1" applyFont="1" applyFill="1" applyBorder="1" applyAlignment="1">
      <alignment horizontal="center"/>
    </xf>
    <xf numFmtId="0" fontId="59" fillId="0" borderId="12" xfId="0" applyFont="1" applyBorder="1" applyAlignment="1">
      <alignment horizontal="center"/>
    </xf>
    <xf numFmtId="3" fontId="2" fillId="33" borderId="0" xfId="0" applyNumberFormat="1" applyFont="1" applyFill="1" applyBorder="1" applyAlignment="1">
      <alignment horizontal="left"/>
    </xf>
    <xf numFmtId="1" fontId="2" fillId="33" borderId="12" xfId="0" applyNumberFormat="1" applyFont="1" applyFill="1" applyBorder="1" applyAlignment="1">
      <alignment horizontal="right"/>
    </xf>
    <xf numFmtId="1" fontId="2" fillId="33" borderId="0" xfId="0" applyNumberFormat="1" applyFont="1" applyFill="1" applyBorder="1" applyAlignment="1">
      <alignment horizontal="right"/>
    </xf>
    <xf numFmtId="3" fontId="2" fillId="33" borderId="0" xfId="0" applyNumberFormat="1" applyFont="1" applyFill="1" applyBorder="1" applyAlignment="1">
      <alignment horizontal="right"/>
    </xf>
    <xf numFmtId="3" fontId="5" fillId="33" borderId="0" xfId="0" applyNumberFormat="1" applyFont="1" applyFill="1" applyAlignment="1">
      <alignment wrapText="1"/>
    </xf>
    <xf numFmtId="0" fontId="5" fillId="33" borderId="12" xfId="0" applyNumberFormat="1" applyFont="1" applyFill="1" applyBorder="1" applyAlignment="1" quotePrefix="1">
      <alignment horizontal="left"/>
    </xf>
    <xf numFmtId="1" fontId="2" fillId="33" borderId="0" xfId="0" applyNumberFormat="1" applyFont="1" applyFill="1" applyAlignment="1">
      <alignment horizontal="center"/>
    </xf>
    <xf numFmtId="1" fontId="2" fillId="33" borderId="0" xfId="0" applyNumberFormat="1" applyFont="1" applyFill="1" applyAlignment="1">
      <alignment/>
    </xf>
    <xf numFmtId="3" fontId="5" fillId="33" borderId="0" xfId="0" applyNumberFormat="1" applyFont="1" applyFill="1" applyAlignment="1">
      <alignment horizontal="right" wrapText="1"/>
    </xf>
    <xf numFmtId="1" fontId="5" fillId="33" borderId="0" xfId="0" applyNumberFormat="1" applyFont="1" applyFill="1" applyAlignment="1">
      <alignment horizontal="center"/>
    </xf>
    <xf numFmtId="1" fontId="5" fillId="33" borderId="0" xfId="0" applyNumberFormat="1" applyFont="1" applyFill="1" applyAlignment="1">
      <alignment/>
    </xf>
    <xf numFmtId="1" fontId="5" fillId="33" borderId="0" xfId="0" applyNumberFormat="1" applyFont="1" applyFill="1" applyAlignment="1">
      <alignment horizontal="right"/>
    </xf>
    <xf numFmtId="0" fontId="11" fillId="35" borderId="19" xfId="0" applyFont="1" applyFill="1" applyBorder="1" applyAlignment="1">
      <alignment horizontal="center" vertical="center"/>
    </xf>
    <xf numFmtId="0" fontId="11" fillId="35" borderId="19" xfId="0" applyFont="1" applyFill="1" applyBorder="1" applyAlignment="1">
      <alignment horizontal="left" vertical="center" wrapText="1"/>
    </xf>
    <xf numFmtId="0" fontId="11" fillId="36" borderId="36" xfId="0" applyFont="1" applyFill="1" applyBorder="1" applyAlignment="1">
      <alignment horizontal="center" vertical="center"/>
    </xf>
    <xf numFmtId="0" fontId="11" fillId="36" borderId="23" xfId="0" applyFont="1" applyFill="1" applyBorder="1" applyAlignment="1">
      <alignment horizontal="left" vertical="center" wrapText="1"/>
    </xf>
    <xf numFmtId="0" fontId="11" fillId="37" borderId="37" xfId="0" applyFont="1" applyFill="1" applyBorder="1" applyAlignment="1">
      <alignment horizontal="center" vertical="center"/>
    </xf>
    <xf numFmtId="0" fontId="11" fillId="37" borderId="12" xfId="0" applyFont="1" applyFill="1" applyBorder="1" applyAlignment="1">
      <alignment horizontal="left" vertical="center" wrapText="1"/>
    </xf>
    <xf numFmtId="0" fontId="11" fillId="36" borderId="38" xfId="0" applyFont="1" applyFill="1" applyBorder="1" applyAlignment="1">
      <alignment horizontal="center" vertical="center"/>
    </xf>
    <xf numFmtId="0" fontId="11" fillId="36" borderId="33" xfId="0" applyFont="1" applyFill="1" applyBorder="1" applyAlignment="1">
      <alignment horizontal="left" vertical="center" wrapText="1"/>
    </xf>
    <xf numFmtId="0" fontId="11" fillId="37" borderId="39" xfId="0" applyFont="1" applyFill="1" applyBorder="1" applyAlignment="1">
      <alignment horizontal="center" vertical="center"/>
    </xf>
    <xf numFmtId="0" fontId="11" fillId="37" borderId="26" xfId="0" applyFont="1" applyFill="1" applyBorder="1" applyAlignment="1">
      <alignment horizontal="left" vertical="center" wrapText="1"/>
    </xf>
    <xf numFmtId="0" fontId="11" fillId="35" borderId="16" xfId="0" applyFont="1" applyFill="1" applyBorder="1" applyAlignment="1">
      <alignment horizontal="center" vertical="center"/>
    </xf>
    <xf numFmtId="0" fontId="11" fillId="35" borderId="16" xfId="0" applyFont="1" applyFill="1" applyBorder="1" applyAlignment="1">
      <alignment horizontal="left" vertical="center" wrapText="1"/>
    </xf>
    <xf numFmtId="0" fontId="11" fillId="38" borderId="12" xfId="0" applyFont="1" applyFill="1" applyBorder="1" applyAlignment="1">
      <alignment horizontal="center" vertical="center"/>
    </xf>
    <xf numFmtId="0" fontId="11" fillId="38" borderId="12" xfId="0" applyFont="1" applyFill="1" applyBorder="1" applyAlignment="1">
      <alignment horizontal="left" vertical="center" wrapText="1"/>
    </xf>
    <xf numFmtId="0" fontId="11" fillId="37" borderId="12" xfId="0" applyFont="1" applyFill="1" applyBorder="1" applyAlignment="1">
      <alignment horizontal="center" vertical="center"/>
    </xf>
    <xf numFmtId="0" fontId="5" fillId="33" borderId="0" xfId="0" applyNumberFormat="1" applyFont="1" applyFill="1" applyAlignment="1">
      <alignment horizontal="center"/>
    </xf>
    <xf numFmtId="0" fontId="5" fillId="33" borderId="0" xfId="0" applyNumberFormat="1" applyFont="1" applyFill="1" applyAlignment="1">
      <alignment/>
    </xf>
    <xf numFmtId="0" fontId="5" fillId="12" borderId="12" xfId="0" applyNumberFormat="1" applyFont="1" applyFill="1" applyBorder="1" applyAlignment="1">
      <alignment horizontal="center"/>
    </xf>
    <xf numFmtId="0" fontId="5" fillId="12" borderId="26" xfId="0" applyNumberFormat="1" applyFont="1" applyFill="1" applyBorder="1" applyAlignment="1">
      <alignment/>
    </xf>
    <xf numFmtId="3" fontId="2" fillId="12" borderId="26" xfId="0" applyNumberFormat="1" applyFont="1" applyFill="1" applyBorder="1" applyAlignment="1">
      <alignment horizontal="center" vertical="center" wrapText="1" readingOrder="1"/>
    </xf>
    <xf numFmtId="3" fontId="2" fillId="12" borderId="40" xfId="0" applyNumberFormat="1" applyFont="1" applyFill="1" applyBorder="1" applyAlignment="1">
      <alignment horizontal="center" vertical="center" wrapText="1"/>
    </xf>
    <xf numFmtId="3" fontId="2" fillId="12" borderId="41" xfId="0" applyNumberFormat="1" applyFont="1" applyFill="1" applyBorder="1" applyAlignment="1">
      <alignment horizontal="center" vertical="center" wrapText="1" readingOrder="1"/>
    </xf>
    <xf numFmtId="3" fontId="2" fillId="12" borderId="42" xfId="0" applyNumberFormat="1" applyFont="1" applyFill="1" applyBorder="1" applyAlignment="1">
      <alignment horizontal="center" vertical="center" wrapText="1"/>
    </xf>
    <xf numFmtId="3" fontId="5" fillId="33" borderId="12" xfId="0" applyNumberFormat="1" applyFont="1" applyFill="1" applyBorder="1" applyAlignment="1">
      <alignment/>
    </xf>
    <xf numFmtId="3" fontId="5" fillId="33" borderId="0" xfId="0" applyNumberFormat="1" applyFont="1" applyFill="1" applyAlignment="1">
      <alignment horizontal="center"/>
    </xf>
    <xf numFmtId="3" fontId="5" fillId="33" borderId="12" xfId="0" applyNumberFormat="1" applyFont="1" applyFill="1" applyBorder="1" applyAlignment="1">
      <alignment horizontal="right"/>
    </xf>
    <xf numFmtId="3" fontId="2" fillId="33" borderId="12" xfId="0" applyNumberFormat="1" applyFont="1" applyFill="1" applyBorder="1" applyAlignment="1" quotePrefix="1">
      <alignment horizontal="right"/>
    </xf>
    <xf numFmtId="3" fontId="2" fillId="33" borderId="12" xfId="0" applyNumberFormat="1" applyFont="1" applyFill="1" applyBorder="1" applyAlignment="1">
      <alignment horizontal="right"/>
    </xf>
    <xf numFmtId="3" fontId="5" fillId="33" borderId="12" xfId="0" applyNumberFormat="1" applyFont="1" applyFill="1" applyBorder="1" applyAlignment="1" quotePrefix="1">
      <alignment horizontal="right"/>
    </xf>
    <xf numFmtId="3" fontId="2" fillId="33" borderId="18" xfId="0" applyNumberFormat="1" applyFont="1" applyFill="1" applyBorder="1" applyAlignment="1" quotePrefix="1">
      <alignment horizontal="right"/>
    </xf>
    <xf numFmtId="0" fontId="11" fillId="39" borderId="19" xfId="0" applyFont="1" applyFill="1" applyBorder="1" applyAlignment="1">
      <alignment horizontal="center" vertical="center"/>
    </xf>
    <xf numFmtId="0" fontId="11" fillId="39" borderId="19" xfId="0" applyFont="1" applyFill="1" applyBorder="1" applyAlignment="1">
      <alignment horizontal="left" vertical="center" wrapText="1"/>
    </xf>
    <xf numFmtId="0" fontId="11" fillId="12" borderId="43" xfId="0" applyFont="1" applyFill="1" applyBorder="1" applyAlignment="1">
      <alignment vertical="center" wrapText="1"/>
    </xf>
    <xf numFmtId="0" fontId="11" fillId="12" borderId="20" xfId="0" applyFont="1" applyFill="1" applyBorder="1" applyAlignment="1">
      <alignment horizontal="center" vertical="center"/>
    </xf>
    <xf numFmtId="3" fontId="2" fillId="33" borderId="16" xfId="0" applyNumberFormat="1" applyFont="1" applyFill="1" applyBorder="1" applyAlignment="1">
      <alignment vertical="center"/>
    </xf>
    <xf numFmtId="3" fontId="5" fillId="33" borderId="16" xfId="0" applyNumberFormat="1" applyFont="1" applyFill="1" applyBorder="1" applyAlignment="1">
      <alignment wrapText="1"/>
    </xf>
    <xf numFmtId="0" fontId="5" fillId="33" borderId="16" xfId="0" applyNumberFormat="1" applyFont="1" applyFill="1" applyBorder="1" applyAlignment="1">
      <alignment horizontal="center"/>
    </xf>
    <xf numFmtId="0" fontId="5" fillId="33" borderId="16" xfId="0" applyNumberFormat="1" applyFont="1" applyFill="1" applyBorder="1" applyAlignment="1">
      <alignment wrapText="1"/>
    </xf>
    <xf numFmtId="3" fontId="2" fillId="16" borderId="16" xfId="0" applyNumberFormat="1" applyFont="1" applyFill="1" applyBorder="1" applyAlignment="1">
      <alignment horizontal="right"/>
    </xf>
    <xf numFmtId="3" fontId="2" fillId="16" borderId="16" xfId="0" applyNumberFormat="1" applyFont="1" applyFill="1" applyBorder="1" applyAlignment="1">
      <alignment/>
    </xf>
    <xf numFmtId="0" fontId="2" fillId="16" borderId="30" xfId="0" applyNumberFormat="1" applyFont="1" applyFill="1" applyBorder="1" applyAlignment="1">
      <alignment horizontal="center"/>
    </xf>
    <xf numFmtId="0" fontId="2" fillId="16" borderId="31" xfId="0" applyNumberFormat="1" applyFont="1" applyFill="1" applyBorder="1" applyAlignment="1" quotePrefix="1">
      <alignment horizontal="left"/>
    </xf>
    <xf numFmtId="3" fontId="2" fillId="16" borderId="18" xfId="0" applyNumberFormat="1" applyFont="1" applyFill="1" applyBorder="1" applyAlignment="1">
      <alignment horizontal="right"/>
    </xf>
    <xf numFmtId="3" fontId="2" fillId="16" borderId="20" xfId="0" applyNumberFormat="1" applyFont="1" applyFill="1" applyBorder="1" applyAlignment="1">
      <alignment horizontal="right"/>
    </xf>
    <xf numFmtId="3" fontId="2" fillId="16" borderId="26" xfId="0" applyNumberFormat="1" applyFont="1" applyFill="1" applyBorder="1" applyAlignment="1">
      <alignment horizontal="right"/>
    </xf>
    <xf numFmtId="4" fontId="2" fillId="16" borderId="10" xfId="0" applyNumberFormat="1" applyFont="1" applyFill="1" applyBorder="1" applyAlignment="1">
      <alignment/>
    </xf>
    <xf numFmtId="4" fontId="2" fillId="16" borderId="12" xfId="0" applyNumberFormat="1" applyFont="1" applyFill="1" applyBorder="1" applyAlignment="1">
      <alignment/>
    </xf>
    <xf numFmtId="0" fontId="5" fillId="16" borderId="12" xfId="0" applyNumberFormat="1" applyFont="1" applyFill="1" applyBorder="1" applyAlignment="1">
      <alignment horizontal="center" vertical="center"/>
    </xf>
    <xf numFmtId="0" fontId="2" fillId="16" borderId="12" xfId="0" applyNumberFormat="1" applyFont="1" applyFill="1" applyBorder="1" applyAlignment="1" quotePrefix="1">
      <alignment horizontal="left" vertical="center"/>
    </xf>
    <xf numFmtId="3" fontId="2" fillId="16" borderId="12" xfId="0" applyNumberFormat="1" applyFont="1" applyFill="1" applyBorder="1" applyAlignment="1">
      <alignment vertical="center"/>
    </xf>
    <xf numFmtId="3" fontId="2" fillId="16" borderId="18" xfId="0" applyNumberFormat="1" applyFont="1" applyFill="1" applyBorder="1" applyAlignment="1" quotePrefix="1">
      <alignment horizontal="right"/>
    </xf>
    <xf numFmtId="0" fontId="5" fillId="12" borderId="23" xfId="0" applyNumberFormat="1" applyFont="1" applyFill="1" applyBorder="1" applyAlignment="1">
      <alignment horizontal="center" vertical="center" wrapText="1"/>
    </xf>
    <xf numFmtId="0" fontId="2" fillId="12" borderId="23" xfId="0" applyNumberFormat="1" applyFont="1" applyFill="1" applyBorder="1" applyAlignment="1">
      <alignment horizontal="center" vertical="center" wrapText="1"/>
    </xf>
    <xf numFmtId="3" fontId="2" fillId="12" borderId="23" xfId="0" applyNumberFormat="1" applyFont="1" applyFill="1" applyBorder="1" applyAlignment="1">
      <alignment horizontal="center" vertical="center" wrapText="1" readingOrder="1"/>
    </xf>
    <xf numFmtId="3" fontId="2" fillId="12" borderId="23" xfId="0" applyNumberFormat="1" applyFont="1" applyFill="1" applyBorder="1" applyAlignment="1">
      <alignment horizontal="center" vertical="center" wrapText="1"/>
    </xf>
    <xf numFmtId="3" fontId="2" fillId="10" borderId="44" xfId="0" applyNumberFormat="1" applyFont="1" applyFill="1" applyBorder="1" applyAlignment="1">
      <alignment/>
    </xf>
    <xf numFmtId="3" fontId="2" fillId="10" borderId="25" xfId="0" applyNumberFormat="1" applyFont="1" applyFill="1" applyBorder="1" applyAlignment="1">
      <alignment/>
    </xf>
    <xf numFmtId="3" fontId="2" fillId="10" borderId="28" xfId="0" applyNumberFormat="1" applyFont="1" applyFill="1" applyBorder="1" applyAlignment="1">
      <alignment horizontal="left"/>
    </xf>
    <xf numFmtId="3" fontId="5" fillId="10" borderId="28" xfId="0" applyNumberFormat="1" applyFont="1" applyFill="1" applyBorder="1" applyAlignment="1">
      <alignment/>
    </xf>
    <xf numFmtId="3" fontId="2" fillId="10" borderId="28" xfId="0" applyNumberFormat="1" applyFont="1" applyFill="1" applyBorder="1" applyAlignment="1">
      <alignment/>
    </xf>
    <xf numFmtId="3" fontId="2" fillId="10" borderId="44" xfId="0" applyNumberFormat="1" applyFont="1" applyFill="1" applyBorder="1" applyAlignment="1">
      <alignment/>
    </xf>
    <xf numFmtId="3" fontId="5" fillId="10" borderId="32" xfId="0" applyNumberFormat="1" applyFont="1" applyFill="1" applyBorder="1" applyAlignment="1">
      <alignment/>
    </xf>
    <xf numFmtId="3" fontId="2" fillId="10" borderId="32" xfId="0" applyNumberFormat="1" applyFont="1" applyFill="1" applyBorder="1" applyAlignment="1">
      <alignment/>
    </xf>
    <xf numFmtId="3" fontId="2" fillId="10" borderId="25" xfId="0" applyNumberFormat="1" applyFont="1" applyFill="1" applyBorder="1" applyAlignment="1">
      <alignment/>
    </xf>
    <xf numFmtId="3" fontId="2" fillId="10" borderId="27" xfId="0" applyNumberFormat="1" applyFont="1" applyFill="1" applyBorder="1" applyAlignment="1">
      <alignment horizontal="left"/>
    </xf>
    <xf numFmtId="0" fontId="2" fillId="10" borderId="28" xfId="0" applyNumberFormat="1" applyFont="1" applyFill="1" applyBorder="1" applyAlignment="1">
      <alignment/>
    </xf>
    <xf numFmtId="3" fontId="2" fillId="10" borderId="28" xfId="0" applyNumberFormat="1" applyFont="1" applyFill="1" applyBorder="1" applyAlignment="1">
      <alignment/>
    </xf>
    <xf numFmtId="3" fontId="2" fillId="10" borderId="28" xfId="0" applyNumberFormat="1" applyFont="1" applyFill="1" applyBorder="1" applyAlignment="1">
      <alignment wrapText="1"/>
    </xf>
    <xf numFmtId="3" fontId="2" fillId="10" borderId="44" xfId="0" applyNumberFormat="1" applyFont="1" applyFill="1" applyBorder="1" applyAlignment="1">
      <alignment/>
    </xf>
    <xf numFmtId="3" fontId="2" fillId="10" borderId="32" xfId="0" applyNumberFormat="1" applyFont="1" applyFill="1" applyBorder="1" applyAlignment="1">
      <alignment/>
    </xf>
    <xf numFmtId="3" fontId="2" fillId="33" borderId="16"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3" borderId="45" xfId="0" applyNumberFormat="1" applyFont="1" applyFill="1" applyBorder="1" applyAlignment="1">
      <alignment horizontal="right" vertical="center" wrapText="1"/>
    </xf>
    <xf numFmtId="3" fontId="2" fillId="33" borderId="16" xfId="0" applyNumberFormat="1" applyFont="1" applyFill="1" applyBorder="1" applyAlignment="1">
      <alignment horizontal="right" vertical="center" wrapText="1"/>
    </xf>
    <xf numFmtId="3" fontId="5" fillId="33" borderId="0" xfId="0" applyNumberFormat="1" applyFont="1" applyFill="1" applyAlignment="1">
      <alignment horizontal="right"/>
    </xf>
    <xf numFmtId="3" fontId="2" fillId="33" borderId="12" xfId="0" applyNumberFormat="1" applyFont="1" applyFill="1" applyBorder="1" applyAlignment="1">
      <alignment horizontal="right" vertical="center"/>
    </xf>
    <xf numFmtId="3" fontId="5" fillId="33" borderId="12" xfId="0" applyNumberFormat="1" applyFont="1" applyFill="1" applyBorder="1" applyAlignment="1">
      <alignment horizontal="right" vertical="center"/>
    </xf>
    <xf numFmtId="3" fontId="2" fillId="16" borderId="12" xfId="0" applyNumberFormat="1" applyFont="1" applyFill="1" applyBorder="1" applyAlignment="1" quotePrefix="1">
      <alignment horizontal="right" vertical="center"/>
    </xf>
    <xf numFmtId="0" fontId="11" fillId="12" borderId="20" xfId="0" applyFont="1" applyFill="1" applyBorder="1" applyAlignment="1">
      <alignment horizontal="center" vertical="center" wrapText="1"/>
    </xf>
    <xf numFmtId="3" fontId="11" fillId="39" borderId="46" xfId="0" applyNumberFormat="1" applyFont="1" applyFill="1" applyBorder="1" applyAlignment="1">
      <alignment horizontal="right" vertical="center" wrapText="1"/>
    </xf>
    <xf numFmtId="3" fontId="11" fillId="35" borderId="46" xfId="0" applyNumberFormat="1" applyFont="1" applyFill="1" applyBorder="1" applyAlignment="1">
      <alignment horizontal="right" vertical="center" wrapText="1"/>
    </xf>
    <xf numFmtId="3" fontId="11" fillId="36" borderId="47" xfId="0" applyNumberFormat="1" applyFont="1" applyFill="1" applyBorder="1" applyAlignment="1">
      <alignment horizontal="right" vertical="center" wrapText="1"/>
    </xf>
    <xf numFmtId="3" fontId="11" fillId="33" borderId="10" xfId="0" applyNumberFormat="1" applyFont="1" applyFill="1" applyBorder="1" applyAlignment="1">
      <alignment horizontal="right" vertical="center" wrapText="1"/>
    </xf>
    <xf numFmtId="3" fontId="11" fillId="33" borderId="27" xfId="0" applyNumberFormat="1" applyFont="1" applyFill="1" applyBorder="1" applyAlignment="1">
      <alignment horizontal="right" vertical="center" wrapText="1"/>
    </xf>
    <xf numFmtId="3" fontId="11" fillId="35" borderId="48" xfId="0" applyNumberFormat="1" applyFont="1" applyFill="1" applyBorder="1" applyAlignment="1">
      <alignment horizontal="right" vertical="center" wrapText="1"/>
    </xf>
    <xf numFmtId="3" fontId="11" fillId="38" borderId="12" xfId="0" applyNumberFormat="1" applyFont="1" applyFill="1" applyBorder="1" applyAlignment="1">
      <alignment horizontal="right" vertical="center" wrapText="1"/>
    </xf>
    <xf numFmtId="3" fontId="11" fillId="33" borderId="12" xfId="0" applyNumberFormat="1" applyFont="1" applyFill="1" applyBorder="1" applyAlignment="1">
      <alignment horizontal="right" vertical="center" wrapText="1"/>
    </xf>
    <xf numFmtId="3" fontId="11" fillId="3" borderId="49" xfId="0" applyNumberFormat="1" applyFont="1" applyFill="1" applyBorder="1" applyAlignment="1">
      <alignment horizontal="right" vertical="center"/>
    </xf>
    <xf numFmtId="0" fontId="2" fillId="33" borderId="0" xfId="0" applyNumberFormat="1" applyFont="1" applyFill="1" applyBorder="1" applyAlignment="1">
      <alignment horizontal="left" vertical="center"/>
    </xf>
    <xf numFmtId="3" fontId="2" fillId="10" borderId="27" xfId="0" applyNumberFormat="1" applyFont="1" applyFill="1" applyBorder="1" applyAlignment="1" quotePrefix="1">
      <alignment horizontal="left"/>
    </xf>
    <xf numFmtId="3" fontId="2" fillId="10" borderId="28" xfId="0" applyNumberFormat="1" applyFont="1" applyFill="1" applyBorder="1" applyAlignment="1" quotePrefix="1">
      <alignment horizontal="left"/>
    </xf>
    <xf numFmtId="3" fontId="5" fillId="10" borderId="44" xfId="0" applyNumberFormat="1" applyFont="1" applyFill="1" applyBorder="1" applyAlignment="1">
      <alignment/>
    </xf>
    <xf numFmtId="3" fontId="2" fillId="10" borderId="32" xfId="0" applyNumberFormat="1" applyFont="1" applyFill="1" applyBorder="1" applyAlignment="1" quotePrefix="1">
      <alignment horizontal="left"/>
    </xf>
    <xf numFmtId="3" fontId="2" fillId="10" borderId="32" xfId="0" applyNumberFormat="1" applyFont="1" applyFill="1" applyBorder="1" applyAlignment="1">
      <alignment horizontal="left"/>
    </xf>
    <xf numFmtId="3" fontId="5" fillId="10" borderId="25" xfId="0" applyNumberFormat="1" applyFont="1" applyFill="1" applyBorder="1" applyAlignment="1">
      <alignment/>
    </xf>
    <xf numFmtId="3" fontId="5" fillId="13" borderId="16" xfId="0" applyNumberFormat="1" applyFont="1" applyFill="1" applyBorder="1" applyAlignment="1">
      <alignment wrapText="1"/>
    </xf>
    <xf numFmtId="3" fontId="5" fillId="13" borderId="12" xfId="0" applyNumberFormat="1" applyFont="1" applyFill="1" applyBorder="1" applyAlignment="1">
      <alignment wrapText="1"/>
    </xf>
    <xf numFmtId="3" fontId="5" fillId="13" borderId="12" xfId="0" applyNumberFormat="1" applyFont="1" applyFill="1" applyBorder="1" applyAlignment="1">
      <alignment horizontal="right"/>
    </xf>
    <xf numFmtId="3" fontId="5" fillId="13" borderId="12" xfId="0" applyNumberFormat="1" applyFont="1" applyFill="1" applyBorder="1" applyAlignment="1">
      <alignment horizontal="right" wrapText="1"/>
    </xf>
    <xf numFmtId="0" fontId="0" fillId="33" borderId="0" xfId="0" applyFont="1" applyFill="1" applyAlignment="1">
      <alignment horizontal="center" wrapText="1"/>
    </xf>
    <xf numFmtId="3" fontId="2" fillId="33" borderId="0" xfId="0" applyNumberFormat="1" applyFont="1" applyFill="1" applyBorder="1" applyAlignment="1">
      <alignment/>
    </xf>
    <xf numFmtId="3" fontId="2" fillId="33" borderId="0" xfId="0" applyNumberFormat="1" applyFont="1" applyFill="1" applyBorder="1" applyAlignment="1">
      <alignment wrapText="1"/>
    </xf>
    <xf numFmtId="3" fontId="2" fillId="16" borderId="0" xfId="0" applyNumberFormat="1" applyFont="1" applyFill="1" applyBorder="1" applyAlignment="1">
      <alignment/>
    </xf>
    <xf numFmtId="3" fontId="2" fillId="33" borderId="0" xfId="0" applyNumberFormat="1" applyFont="1" applyFill="1" applyBorder="1" applyAlignment="1">
      <alignment horizontal="right" vertical="center" wrapText="1"/>
    </xf>
    <xf numFmtId="3" fontId="2" fillId="33" borderId="0" xfId="0" applyNumberFormat="1" applyFont="1" applyFill="1" applyBorder="1" applyAlignment="1">
      <alignment vertical="center"/>
    </xf>
    <xf numFmtId="3" fontId="5" fillId="33" borderId="0" xfId="0" applyNumberFormat="1" applyFont="1" applyFill="1" applyBorder="1" applyAlignment="1">
      <alignment vertical="center"/>
    </xf>
    <xf numFmtId="3" fontId="2" fillId="33" borderId="0" xfId="0" applyNumberFormat="1" applyFont="1" applyFill="1" applyBorder="1" applyAlignment="1">
      <alignment horizontal="center" vertical="center" wrapText="1" readingOrder="1"/>
    </xf>
    <xf numFmtId="3" fontId="2" fillId="33" borderId="0" xfId="0" applyNumberFormat="1" applyFont="1" applyFill="1" applyBorder="1" applyAlignment="1">
      <alignment horizontal="center" vertical="center" wrapText="1"/>
    </xf>
    <xf numFmtId="4" fontId="2" fillId="33" borderId="16" xfId="0" applyNumberFormat="1" applyFont="1" applyFill="1" applyBorder="1" applyAlignment="1">
      <alignment vertical="center"/>
    </xf>
    <xf numFmtId="4" fontId="7" fillId="33" borderId="50" xfId="0" applyNumberFormat="1" applyFont="1" applyFill="1" applyBorder="1" applyAlignment="1">
      <alignment horizontal="right"/>
    </xf>
    <xf numFmtId="4" fontId="11" fillId="33" borderId="48" xfId="0" applyNumberFormat="1" applyFont="1" applyFill="1" applyBorder="1" applyAlignment="1">
      <alignment horizontal="right"/>
    </xf>
    <xf numFmtId="4" fontId="7" fillId="33" borderId="51" xfId="0" applyNumberFormat="1" applyFont="1" applyFill="1" applyBorder="1" applyAlignment="1">
      <alignment horizontal="right" vertical="center" wrapText="1"/>
    </xf>
    <xf numFmtId="4" fontId="7" fillId="33" borderId="40" xfId="0" applyNumberFormat="1" applyFont="1" applyFill="1" applyBorder="1" applyAlignment="1">
      <alignment horizontal="right"/>
    </xf>
    <xf numFmtId="4" fontId="7" fillId="33" borderId="40" xfId="0" applyNumberFormat="1" applyFont="1" applyFill="1" applyBorder="1" applyAlignment="1">
      <alignment horizontal="right" wrapText="1"/>
    </xf>
    <xf numFmtId="4" fontId="7" fillId="33" borderId="40" xfId="0" applyNumberFormat="1" applyFont="1" applyFill="1" applyBorder="1" applyAlignment="1">
      <alignment horizontal="right" vertical="center" wrapText="1"/>
    </xf>
    <xf numFmtId="4" fontId="7" fillId="33" borderId="42" xfId="0" applyNumberFormat="1" applyFont="1" applyFill="1" applyBorder="1" applyAlignment="1">
      <alignment horizontal="right" vertical="center" wrapText="1"/>
    </xf>
    <xf numFmtId="4" fontId="6" fillId="33" borderId="24" xfId="0" applyNumberFormat="1" applyFont="1" applyFill="1" applyBorder="1" applyAlignment="1">
      <alignment horizontal="right" vertical="center" wrapText="1"/>
    </xf>
    <xf numFmtId="4" fontId="7" fillId="33" borderId="52" xfId="0" applyNumberFormat="1" applyFont="1" applyFill="1" applyBorder="1" applyAlignment="1">
      <alignment horizontal="right" vertical="center" wrapText="1"/>
    </xf>
    <xf numFmtId="4" fontId="7" fillId="33" borderId="52" xfId="0" applyNumberFormat="1" applyFont="1" applyFill="1" applyBorder="1" applyAlignment="1">
      <alignment horizontal="right"/>
    </xf>
    <xf numFmtId="4" fontId="7" fillId="33" borderId="53" xfId="0" applyNumberFormat="1" applyFont="1" applyFill="1" applyBorder="1" applyAlignment="1">
      <alignment horizontal="right" wrapText="1"/>
    </xf>
    <xf numFmtId="4" fontId="7" fillId="33" borderId="53" xfId="0" applyNumberFormat="1" applyFont="1" applyFill="1" applyBorder="1" applyAlignment="1">
      <alignment horizontal="right" vertical="center" wrapText="1"/>
    </xf>
    <xf numFmtId="4" fontId="7" fillId="33" borderId="54" xfId="0" applyNumberFormat="1" applyFont="1" applyFill="1" applyBorder="1" applyAlignment="1">
      <alignment horizontal="right" vertical="center" wrapText="1"/>
    </xf>
    <xf numFmtId="4" fontId="6" fillId="33" borderId="55" xfId="0" applyNumberFormat="1" applyFont="1" applyFill="1" applyBorder="1" applyAlignment="1">
      <alignment horizontal="right" vertical="center" wrapText="1"/>
    </xf>
    <xf numFmtId="4" fontId="7" fillId="33" borderId="53" xfId="0" applyNumberFormat="1" applyFont="1" applyFill="1" applyBorder="1" applyAlignment="1">
      <alignment horizontal="right"/>
    </xf>
    <xf numFmtId="4" fontId="7" fillId="33" borderId="54" xfId="0" applyNumberFormat="1" applyFont="1" applyFill="1" applyBorder="1" applyAlignment="1">
      <alignment horizontal="right"/>
    </xf>
    <xf numFmtId="4" fontId="6" fillId="33" borderId="55" xfId="0" applyNumberFormat="1" applyFont="1" applyFill="1" applyBorder="1" applyAlignment="1">
      <alignment horizontal="right"/>
    </xf>
    <xf numFmtId="4" fontId="6" fillId="33" borderId="53" xfId="0" applyNumberFormat="1" applyFont="1" applyFill="1" applyBorder="1" applyAlignment="1">
      <alignment horizontal="right"/>
    </xf>
    <xf numFmtId="4" fontId="6" fillId="33" borderId="50" xfId="0" applyNumberFormat="1" applyFont="1" applyFill="1" applyBorder="1" applyAlignment="1">
      <alignment horizontal="right"/>
    </xf>
    <xf numFmtId="4" fontId="11" fillId="33" borderId="16" xfId="0" applyNumberFormat="1" applyFont="1" applyFill="1" applyBorder="1" applyAlignment="1">
      <alignment horizontal="right"/>
    </xf>
    <xf numFmtId="4" fontId="0" fillId="33" borderId="10" xfId="0" applyNumberFormat="1" applyFont="1" applyFill="1" applyBorder="1" applyAlignment="1">
      <alignment/>
    </xf>
    <xf numFmtId="0" fontId="2" fillId="6" borderId="16" xfId="0" applyNumberFormat="1" applyFont="1" applyFill="1" applyBorder="1" applyAlignment="1">
      <alignment horizontal="center"/>
    </xf>
    <xf numFmtId="0" fontId="2" fillId="6" borderId="16" xfId="0" applyNumberFormat="1" applyFont="1" applyFill="1" applyBorder="1" applyAlignment="1">
      <alignment horizontal="left"/>
    </xf>
    <xf numFmtId="3" fontId="2" fillId="6" borderId="16" xfId="0" applyNumberFormat="1" applyFont="1" applyFill="1" applyBorder="1" applyAlignment="1">
      <alignment horizontal="right"/>
    </xf>
    <xf numFmtId="3" fontId="2" fillId="6" borderId="16" xfId="0" applyNumberFormat="1" applyFont="1" applyFill="1" applyBorder="1" applyAlignment="1">
      <alignment/>
    </xf>
    <xf numFmtId="0" fontId="2" fillId="6" borderId="16" xfId="0" applyNumberFormat="1" applyFont="1" applyFill="1" applyBorder="1" applyAlignment="1">
      <alignment horizontal="center"/>
    </xf>
    <xf numFmtId="0" fontId="2" fillId="6" borderId="16" xfId="0" applyNumberFormat="1" applyFont="1" applyFill="1" applyBorder="1" applyAlignment="1">
      <alignment/>
    </xf>
    <xf numFmtId="3" fontId="2" fillId="6" borderId="16" xfId="0" applyNumberFormat="1" applyFont="1" applyFill="1" applyBorder="1" applyAlignment="1">
      <alignment wrapText="1"/>
    </xf>
    <xf numFmtId="0" fontId="2" fillId="6" borderId="16" xfId="0" applyNumberFormat="1" applyFont="1" applyFill="1" applyBorder="1" applyAlignment="1">
      <alignment wrapText="1"/>
    </xf>
    <xf numFmtId="3" fontId="2" fillId="6" borderId="16" xfId="0" applyNumberFormat="1" applyFont="1" applyFill="1" applyBorder="1" applyAlignment="1">
      <alignment horizontal="right" wrapText="1"/>
    </xf>
    <xf numFmtId="0" fontId="2" fillId="6" borderId="16" xfId="0" applyNumberFormat="1" applyFont="1" applyFill="1" applyBorder="1" applyAlignment="1">
      <alignment horizontal="left"/>
    </xf>
    <xf numFmtId="3" fontId="5" fillId="6" borderId="16" xfId="0" applyNumberFormat="1" applyFont="1" applyFill="1" applyBorder="1" applyAlignment="1">
      <alignment/>
    </xf>
    <xf numFmtId="0" fontId="2" fillId="6" borderId="12" xfId="0" applyNumberFormat="1" applyFont="1" applyFill="1" applyBorder="1" applyAlignment="1">
      <alignment horizontal="center"/>
    </xf>
    <xf numFmtId="0" fontId="2" fillId="6" borderId="12" xfId="0" applyNumberFormat="1" applyFont="1" applyFill="1" applyBorder="1" applyAlignment="1">
      <alignment horizontal="left"/>
    </xf>
    <xf numFmtId="3" fontId="2" fillId="6" borderId="12" xfId="0" applyNumberFormat="1" applyFont="1" applyFill="1" applyBorder="1" applyAlignment="1">
      <alignment horizontal="right"/>
    </xf>
    <xf numFmtId="3" fontId="2" fillId="6" borderId="12" xfId="0" applyNumberFormat="1" applyFont="1" applyFill="1" applyBorder="1" applyAlignment="1">
      <alignment/>
    </xf>
    <xf numFmtId="3" fontId="2" fillId="6" borderId="12" xfId="0" applyNumberFormat="1" applyFont="1" applyFill="1" applyBorder="1" applyAlignment="1">
      <alignment wrapText="1"/>
    </xf>
    <xf numFmtId="0" fontId="2" fillId="6" borderId="12" xfId="0" applyNumberFormat="1" applyFont="1" applyFill="1" applyBorder="1" applyAlignment="1">
      <alignment horizontal="center"/>
    </xf>
    <xf numFmtId="0" fontId="2" fillId="6" borderId="12" xfId="0" applyNumberFormat="1" applyFont="1" applyFill="1" applyBorder="1" applyAlignment="1">
      <alignment horizontal="left"/>
    </xf>
    <xf numFmtId="0" fontId="2" fillId="6" borderId="23" xfId="0" applyNumberFormat="1" applyFont="1" applyFill="1" applyBorder="1" applyAlignment="1">
      <alignment horizontal="center"/>
    </xf>
    <xf numFmtId="0" fontId="2" fillId="6" borderId="23" xfId="0" applyNumberFormat="1" applyFont="1" applyFill="1" applyBorder="1" applyAlignment="1">
      <alignment horizontal="left"/>
    </xf>
    <xf numFmtId="3" fontId="2" fillId="6" borderId="23" xfId="0" applyNumberFormat="1" applyFont="1" applyFill="1" applyBorder="1" applyAlignment="1">
      <alignment horizontal="right"/>
    </xf>
    <xf numFmtId="3" fontId="2" fillId="6" borderId="23" xfId="0" applyNumberFormat="1" applyFont="1" applyFill="1" applyBorder="1" applyAlignment="1">
      <alignment horizontal="right" wrapText="1"/>
    </xf>
    <xf numFmtId="4" fontId="2" fillId="6" borderId="47" xfId="0" applyNumberFormat="1" applyFont="1" applyFill="1" applyBorder="1" applyAlignment="1">
      <alignment/>
    </xf>
    <xf numFmtId="4" fontId="2" fillId="6" borderId="12" xfId="0" applyNumberFormat="1" applyFont="1" applyFill="1" applyBorder="1" applyAlignment="1">
      <alignment/>
    </xf>
    <xf numFmtId="4" fontId="2" fillId="6" borderId="10" xfId="0" applyNumberFormat="1" applyFont="1" applyFill="1" applyBorder="1" applyAlignment="1">
      <alignment/>
    </xf>
    <xf numFmtId="3" fontId="2" fillId="6" borderId="12" xfId="0" applyNumberFormat="1" applyFont="1" applyFill="1" applyBorder="1" applyAlignment="1">
      <alignment horizontal="center" vertical="center" wrapText="1"/>
    </xf>
    <xf numFmtId="3" fontId="2" fillId="6" borderId="12" xfId="0" applyNumberFormat="1" applyFont="1" applyFill="1" applyBorder="1" applyAlignment="1">
      <alignment horizontal="left" vertical="center" wrapText="1"/>
    </xf>
    <xf numFmtId="3" fontId="2" fillId="6" borderId="12" xfId="0" applyNumberFormat="1" applyFont="1" applyFill="1" applyBorder="1" applyAlignment="1">
      <alignment horizontal="right" vertical="center" wrapText="1"/>
    </xf>
    <xf numFmtId="0" fontId="2" fillId="6" borderId="12" xfId="0" applyNumberFormat="1" applyFont="1" applyFill="1" applyBorder="1" applyAlignment="1" quotePrefix="1">
      <alignment horizontal="left"/>
    </xf>
    <xf numFmtId="3" fontId="2" fillId="6" borderId="12" xfId="0" applyNumberFormat="1" applyFont="1" applyFill="1" applyBorder="1" applyAlignment="1" quotePrefix="1">
      <alignment horizontal="right"/>
    </xf>
    <xf numFmtId="3" fontId="2" fillId="6" borderId="12" xfId="0" applyNumberFormat="1" applyFont="1" applyFill="1" applyBorder="1" applyAlignment="1">
      <alignment horizontal="right" wrapText="1"/>
    </xf>
    <xf numFmtId="0" fontId="2" fillId="6" borderId="12" xfId="0" applyNumberFormat="1" applyFont="1" applyFill="1" applyBorder="1" applyAlignment="1">
      <alignment horizontal="left" wrapText="1"/>
    </xf>
    <xf numFmtId="0" fontId="2" fillId="6" borderId="12" xfId="0" applyNumberFormat="1" applyFont="1" applyFill="1" applyBorder="1" applyAlignment="1">
      <alignment horizontal="center" vertical="center"/>
    </xf>
    <xf numFmtId="3" fontId="5" fillId="6" borderId="12" xfId="0" applyNumberFormat="1" applyFont="1" applyFill="1" applyBorder="1" applyAlignment="1">
      <alignment horizontal="right" wrapText="1"/>
    </xf>
    <xf numFmtId="3" fontId="5" fillId="6" borderId="12" xfId="0" applyNumberFormat="1" applyFont="1" applyFill="1" applyBorder="1" applyAlignment="1">
      <alignment horizontal="right"/>
    </xf>
    <xf numFmtId="4" fontId="5" fillId="6" borderId="10" xfId="0" applyNumberFormat="1" applyFont="1" applyFill="1" applyBorder="1" applyAlignment="1">
      <alignment/>
    </xf>
    <xf numFmtId="4" fontId="5" fillId="6" borderId="12" xfId="0" applyNumberFormat="1" applyFont="1" applyFill="1" applyBorder="1" applyAlignment="1">
      <alignment/>
    </xf>
    <xf numFmtId="3" fontId="5" fillId="13" borderId="12" xfId="0" applyNumberFormat="1" applyFont="1" applyFill="1" applyBorder="1" applyAlignment="1">
      <alignment vertical="center"/>
    </xf>
    <xf numFmtId="3" fontId="23" fillId="13" borderId="12" xfId="0" applyNumberFormat="1" applyFont="1" applyFill="1" applyBorder="1" applyAlignment="1">
      <alignment horizontal="right"/>
    </xf>
    <xf numFmtId="4" fontId="2" fillId="13" borderId="16" xfId="0" applyNumberFormat="1" applyFont="1" applyFill="1" applyBorder="1" applyAlignment="1">
      <alignment vertical="center"/>
    </xf>
    <xf numFmtId="3" fontId="2" fillId="13" borderId="16" xfId="0" applyNumberFormat="1" applyFont="1" applyFill="1" applyBorder="1" applyAlignment="1">
      <alignment vertical="center"/>
    </xf>
    <xf numFmtId="4" fontId="2" fillId="16" borderId="18" xfId="0" applyNumberFormat="1" applyFont="1" applyFill="1" applyBorder="1" applyAlignment="1">
      <alignment horizontal="right"/>
    </xf>
    <xf numFmtId="3" fontId="5" fillId="13" borderId="16" xfId="0" applyNumberFormat="1" applyFont="1" applyFill="1" applyBorder="1" applyAlignment="1">
      <alignment/>
    </xf>
    <xf numFmtId="3" fontId="5" fillId="13" borderId="12" xfId="0" applyNumberFormat="1" applyFont="1" applyFill="1" applyBorder="1" applyAlignment="1">
      <alignment horizontal="right" vertical="center" wrapText="1"/>
    </xf>
    <xf numFmtId="49" fontId="0" fillId="0" borderId="0" xfId="0" applyNumberFormat="1" applyAlignment="1">
      <alignment/>
    </xf>
    <xf numFmtId="0" fontId="2" fillId="12" borderId="26" xfId="0" applyNumberFormat="1" applyFont="1" applyFill="1" applyBorder="1" applyAlignment="1">
      <alignment horizontal="center" vertical="center"/>
    </xf>
    <xf numFmtId="3" fontId="2" fillId="33" borderId="48" xfId="0" applyNumberFormat="1" applyFont="1" applyFill="1" applyBorder="1" applyAlignment="1">
      <alignment horizontal="center" vertical="center"/>
    </xf>
    <xf numFmtId="3" fontId="2" fillId="33" borderId="45"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wrapText="1"/>
    </xf>
    <xf numFmtId="3" fontId="2" fillId="10" borderId="27" xfId="0" applyNumberFormat="1" applyFont="1" applyFill="1" applyBorder="1" applyAlignment="1">
      <alignment horizontal="left"/>
    </xf>
    <xf numFmtId="3" fontId="2" fillId="10" borderId="28" xfId="0" applyNumberFormat="1" applyFont="1" applyFill="1" applyBorder="1" applyAlignment="1">
      <alignment horizontal="left"/>
    </xf>
    <xf numFmtId="3" fontId="2" fillId="33" borderId="48" xfId="0" applyNumberFormat="1" applyFont="1" applyFill="1" applyBorder="1" applyAlignment="1">
      <alignment horizontal="center" vertical="center" wrapText="1"/>
    </xf>
    <xf numFmtId="3" fontId="2" fillId="33" borderId="45" xfId="0" applyNumberFormat="1" applyFont="1" applyFill="1" applyBorder="1" applyAlignment="1">
      <alignment horizontal="center" vertical="center" wrapText="1"/>
    </xf>
    <xf numFmtId="4" fontId="11" fillId="36" borderId="35" xfId="0" applyNumberFormat="1" applyFont="1" applyFill="1" applyBorder="1" applyAlignment="1">
      <alignment horizontal="right" vertical="center"/>
    </xf>
    <xf numFmtId="4" fontId="11" fillId="36" borderId="56" xfId="0" applyNumberFormat="1" applyFont="1" applyFill="1" applyBorder="1" applyAlignment="1">
      <alignment horizontal="right" vertical="center"/>
    </xf>
    <xf numFmtId="0" fontId="2" fillId="10" borderId="27" xfId="0" applyNumberFormat="1" applyFont="1" applyFill="1" applyBorder="1" applyAlignment="1">
      <alignment horizontal="left"/>
    </xf>
    <xf numFmtId="0" fontId="2" fillId="10" borderId="28" xfId="0" applyNumberFormat="1" applyFont="1" applyFill="1" applyBorder="1" applyAlignment="1">
      <alignment horizontal="left"/>
    </xf>
    <xf numFmtId="3" fontId="4" fillId="33" borderId="47" xfId="0" applyNumberFormat="1" applyFont="1" applyFill="1" applyBorder="1" applyAlignment="1">
      <alignment horizontal="left"/>
    </xf>
    <xf numFmtId="3" fontId="4" fillId="33" borderId="25" xfId="0" applyNumberFormat="1" applyFont="1" applyFill="1" applyBorder="1" applyAlignment="1">
      <alignment horizontal="left"/>
    </xf>
    <xf numFmtId="0" fontId="2" fillId="33" borderId="48"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3" fontId="2" fillId="10" borderId="47" xfId="0" applyNumberFormat="1" applyFont="1" applyFill="1" applyBorder="1" applyAlignment="1" quotePrefix="1">
      <alignment horizontal="center"/>
    </xf>
    <xf numFmtId="3" fontId="2" fillId="10" borderId="32" xfId="0" applyNumberFormat="1" applyFont="1" applyFill="1" applyBorder="1" applyAlignment="1" quotePrefix="1">
      <alignment horizontal="center"/>
    </xf>
    <xf numFmtId="0" fontId="5" fillId="33" borderId="0" xfId="0" applyNumberFormat="1" applyFont="1" applyFill="1" applyAlignment="1">
      <alignment horizontal="left"/>
    </xf>
    <xf numFmtId="0" fontId="11" fillId="3" borderId="46" xfId="0" applyFont="1" applyFill="1" applyBorder="1" applyAlignment="1">
      <alignment horizontal="center" vertical="center"/>
    </xf>
    <xf numFmtId="0" fontId="11" fillId="3" borderId="57" xfId="0" applyFont="1" applyFill="1" applyBorder="1" applyAlignment="1">
      <alignment horizontal="center" vertical="center"/>
    </xf>
    <xf numFmtId="4" fontId="11" fillId="38" borderId="12" xfId="0" applyNumberFormat="1" applyFont="1" applyFill="1" applyBorder="1" applyAlignment="1">
      <alignment horizontal="right" vertical="center"/>
    </xf>
    <xf numFmtId="4" fontId="11" fillId="3" borderId="58" xfId="0" applyNumberFormat="1" applyFont="1" applyFill="1" applyBorder="1" applyAlignment="1">
      <alignment horizontal="right" vertical="center"/>
    </xf>
    <xf numFmtId="4" fontId="11" fillId="3" borderId="59" xfId="0" applyNumberFormat="1" applyFont="1" applyFill="1" applyBorder="1" applyAlignment="1">
      <alignment horizontal="right" vertical="center"/>
    </xf>
    <xf numFmtId="4" fontId="11" fillId="36" borderId="10" xfId="0" applyNumberFormat="1" applyFont="1" applyFill="1" applyBorder="1" applyAlignment="1">
      <alignment horizontal="right" vertical="center"/>
    </xf>
    <xf numFmtId="4" fontId="11" fillId="36" borderId="60" xfId="0" applyNumberFormat="1" applyFont="1" applyFill="1" applyBorder="1" applyAlignment="1">
      <alignment horizontal="right" vertical="center"/>
    </xf>
    <xf numFmtId="4" fontId="11" fillId="33" borderId="12" xfId="0" applyNumberFormat="1" applyFont="1" applyFill="1" applyBorder="1" applyAlignment="1">
      <alignment horizontal="right" vertical="center"/>
    </xf>
    <xf numFmtId="4" fontId="11" fillId="35" borderId="48" xfId="0" applyNumberFormat="1" applyFont="1" applyFill="1" applyBorder="1" applyAlignment="1">
      <alignment horizontal="right" vertical="center"/>
    </xf>
    <xf numFmtId="4" fontId="11" fillId="35" borderId="45" xfId="0" applyNumberFormat="1" applyFont="1" applyFill="1" applyBorder="1" applyAlignment="1">
      <alignment horizontal="right" vertical="center"/>
    </xf>
    <xf numFmtId="0" fontId="2" fillId="10" borderId="10" xfId="0" applyNumberFormat="1" applyFont="1" applyFill="1" applyBorder="1" applyAlignment="1">
      <alignment horizontal="left" vertical="center"/>
    </xf>
    <xf numFmtId="0" fontId="2" fillId="10" borderId="11" xfId="0" applyNumberFormat="1" applyFont="1" applyFill="1" applyBorder="1" applyAlignment="1">
      <alignment horizontal="left" vertical="center"/>
    </xf>
    <xf numFmtId="0" fontId="2" fillId="10" borderId="60" xfId="0" applyNumberFormat="1" applyFont="1" applyFill="1" applyBorder="1" applyAlignment="1">
      <alignment horizontal="left" vertical="center"/>
    </xf>
    <xf numFmtId="3"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center" wrapText="1"/>
    </xf>
    <xf numFmtId="0" fontId="0" fillId="33" borderId="0" xfId="0" applyFont="1" applyFill="1" applyAlignment="1">
      <alignment horizontal="center" wrapText="1"/>
    </xf>
    <xf numFmtId="0" fontId="2" fillId="33" borderId="28" xfId="0" applyNumberFormat="1" applyFont="1" applyFill="1" applyBorder="1" applyAlignment="1">
      <alignment horizontal="center"/>
    </xf>
    <xf numFmtId="0" fontId="2" fillId="16" borderId="16" xfId="0" applyNumberFormat="1" applyFont="1" applyFill="1" applyBorder="1" applyAlignment="1">
      <alignment horizontal="center"/>
    </xf>
    <xf numFmtId="3" fontId="2" fillId="10" borderId="47" xfId="0" applyNumberFormat="1" applyFont="1" applyFill="1" applyBorder="1" applyAlignment="1">
      <alignment horizontal="center"/>
    </xf>
    <xf numFmtId="3" fontId="2" fillId="10" borderId="32" xfId="0" applyNumberFormat="1" applyFont="1" applyFill="1" applyBorder="1" applyAlignment="1">
      <alignment horizontal="center"/>
    </xf>
    <xf numFmtId="3" fontId="2" fillId="33" borderId="16" xfId="0" applyNumberFormat="1" applyFont="1" applyFill="1" applyBorder="1" applyAlignment="1">
      <alignment horizontal="center" vertical="center"/>
    </xf>
    <xf numFmtId="0" fontId="2" fillId="10" borderId="47" xfId="0" applyNumberFormat="1" applyFont="1" applyFill="1" applyBorder="1" applyAlignment="1">
      <alignment horizontal="center"/>
    </xf>
    <xf numFmtId="0" fontId="2" fillId="10" borderId="32" xfId="0" applyNumberFormat="1" applyFont="1" applyFill="1" applyBorder="1" applyAlignment="1">
      <alignment horizontal="center"/>
    </xf>
    <xf numFmtId="4" fontId="11" fillId="39" borderId="46" xfId="0" applyNumberFormat="1" applyFont="1" applyFill="1" applyBorder="1" applyAlignment="1">
      <alignment horizontal="right" vertical="center"/>
    </xf>
    <xf numFmtId="4" fontId="11" fillId="39" borderId="61" xfId="0" applyNumberFormat="1" applyFont="1" applyFill="1" applyBorder="1" applyAlignment="1">
      <alignment horizontal="right" vertical="center"/>
    </xf>
    <xf numFmtId="0" fontId="11" fillId="12" borderId="62" xfId="0" applyFont="1" applyFill="1" applyBorder="1" applyAlignment="1">
      <alignment horizontal="center" vertical="center" wrapText="1"/>
    </xf>
    <xf numFmtId="0" fontId="11" fillId="12" borderId="63" xfId="0" applyFont="1" applyFill="1" applyBorder="1" applyAlignment="1">
      <alignment horizontal="center" vertical="center" wrapText="1"/>
    </xf>
    <xf numFmtId="4" fontId="11" fillId="33" borderId="10" xfId="0" applyNumberFormat="1" applyFont="1" applyFill="1" applyBorder="1" applyAlignment="1">
      <alignment horizontal="right" vertical="center"/>
    </xf>
    <xf numFmtId="4" fontId="11" fillId="33" borderId="60" xfId="0" applyNumberFormat="1" applyFont="1" applyFill="1" applyBorder="1" applyAlignment="1">
      <alignment horizontal="right" vertical="center"/>
    </xf>
    <xf numFmtId="0" fontId="5" fillId="33" borderId="0" xfId="0" applyNumberFormat="1" applyFont="1" applyFill="1" applyAlignment="1">
      <alignment horizontal="center"/>
    </xf>
    <xf numFmtId="4" fontId="11" fillId="33" borderId="62" xfId="0" applyNumberFormat="1" applyFont="1" applyFill="1" applyBorder="1" applyAlignment="1">
      <alignment horizontal="right" vertical="center"/>
    </xf>
    <xf numFmtId="4" fontId="11" fillId="33" borderId="63" xfId="0" applyNumberFormat="1" applyFont="1" applyFill="1" applyBorder="1" applyAlignment="1">
      <alignment horizontal="right" vertical="center"/>
    </xf>
    <xf numFmtId="4" fontId="11" fillId="13" borderId="10" xfId="0" applyNumberFormat="1" applyFont="1" applyFill="1" applyBorder="1" applyAlignment="1">
      <alignment horizontal="right" vertical="center"/>
    </xf>
    <xf numFmtId="4" fontId="11" fillId="13" borderId="60" xfId="0" applyNumberFormat="1" applyFont="1" applyFill="1" applyBorder="1" applyAlignment="1">
      <alignment horizontal="right" vertical="center"/>
    </xf>
    <xf numFmtId="3" fontId="2" fillId="10" borderId="47" xfId="0" applyNumberFormat="1" applyFont="1" applyFill="1" applyBorder="1" applyAlignment="1">
      <alignment horizontal="center"/>
    </xf>
    <xf numFmtId="3" fontId="2" fillId="10" borderId="32" xfId="0" applyNumberFormat="1" applyFont="1" applyFill="1" applyBorder="1" applyAlignment="1">
      <alignment horizontal="center"/>
    </xf>
    <xf numFmtId="0" fontId="8" fillId="33" borderId="0" xfId="0" applyNumberFormat="1" applyFont="1" applyFill="1" applyBorder="1" applyAlignment="1" applyProtection="1">
      <alignment horizontal="center" vertical="center" wrapText="1"/>
      <protection/>
    </xf>
    <xf numFmtId="0" fontId="7" fillId="33" borderId="64" xfId="0" applyFont="1" applyFill="1" applyBorder="1" applyAlignment="1">
      <alignment horizontal="center" vertical="center"/>
    </xf>
    <xf numFmtId="0" fontId="10" fillId="33" borderId="64" xfId="0" applyFont="1" applyFill="1" applyBorder="1" applyAlignment="1">
      <alignment horizontal="center" vertical="center"/>
    </xf>
    <xf numFmtId="0" fontId="10" fillId="33" borderId="45" xfId="0" applyFont="1" applyFill="1" applyBorder="1" applyAlignment="1">
      <alignment horizontal="center" vertical="center"/>
    </xf>
    <xf numFmtId="4" fontId="11" fillId="33" borderId="48" xfId="0" applyNumberFormat="1" applyFont="1" applyFill="1" applyBorder="1" applyAlignment="1">
      <alignment horizontal="center"/>
    </xf>
    <xf numFmtId="4" fontId="11" fillId="33" borderId="64" xfId="0" applyNumberFormat="1" applyFont="1" applyFill="1" applyBorder="1" applyAlignment="1">
      <alignment horizontal="center"/>
    </xf>
    <xf numFmtId="4" fontId="11" fillId="33" borderId="45" xfId="0" applyNumberFormat="1" applyFont="1" applyFill="1" applyBorder="1" applyAlignment="1">
      <alignment horizontal="center"/>
    </xf>
    <xf numFmtId="0" fontId="0" fillId="33" borderId="11" xfId="0" applyFont="1" applyFill="1" applyBorder="1" applyAlignment="1">
      <alignment horizontal="center"/>
    </xf>
    <xf numFmtId="0" fontId="0" fillId="33" borderId="60" xfId="0" applyFont="1" applyFill="1" applyBorder="1" applyAlignment="1">
      <alignment horizontal="center"/>
    </xf>
    <xf numFmtId="0" fontId="8" fillId="0"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wrapText="1"/>
      <protection/>
    </xf>
    <xf numFmtId="0" fontId="10" fillId="0" borderId="11" xfId="0" applyNumberFormat="1" applyFont="1" applyFill="1" applyBorder="1" applyAlignment="1" applyProtection="1">
      <alignment wrapText="1"/>
      <protection/>
    </xf>
    <xf numFmtId="0" fontId="0" fillId="0" borderId="11" xfId="0" applyNumberFormat="1" applyFont="1" applyFill="1" applyBorder="1" applyAlignment="1" applyProtection="1">
      <alignment/>
      <protection/>
    </xf>
    <xf numFmtId="0" fontId="7" fillId="0" borderId="10" xfId="0" applyFont="1" applyBorder="1" applyAlignment="1" quotePrefix="1">
      <alignment horizontal="left"/>
    </xf>
    <xf numFmtId="0" fontId="7" fillId="0" borderId="10" xfId="0" applyNumberFormat="1" applyFont="1" applyFill="1" applyBorder="1" applyAlignment="1" applyProtection="1" quotePrefix="1">
      <alignment horizontal="left" wrapText="1"/>
      <protection/>
    </xf>
    <xf numFmtId="0" fontId="0" fillId="0" borderId="11" xfId="0" applyNumberFormat="1" applyFont="1" applyFill="1" applyBorder="1" applyAlignment="1" applyProtection="1">
      <alignment wrapText="1"/>
      <protection/>
    </xf>
    <xf numFmtId="0" fontId="16"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protection/>
    </xf>
    <xf numFmtId="0" fontId="15" fillId="0" borderId="10" xfId="0" applyNumberFormat="1" applyFont="1" applyFill="1" applyBorder="1" applyAlignment="1" applyProtection="1">
      <alignment horizontal="left" wrapText="1"/>
      <protection/>
    </xf>
    <xf numFmtId="0" fontId="17" fillId="0" borderId="11" xfId="0" applyNumberFormat="1" applyFont="1" applyFill="1" applyBorder="1" applyAlignment="1" applyProtection="1">
      <alignment wrapText="1"/>
      <protection/>
    </xf>
    <xf numFmtId="0" fontId="9" fillId="0" borderId="11" xfId="0" applyNumberFormat="1" applyFont="1" applyFill="1" applyBorder="1" applyAlignment="1" applyProtection="1">
      <alignment/>
      <protection/>
    </xf>
    <xf numFmtId="0" fontId="8" fillId="0" borderId="0" xfId="0" applyNumberFormat="1" applyFont="1" applyFill="1" applyBorder="1" applyAlignment="1" applyProtection="1" quotePrefix="1">
      <alignment horizontal="center" vertical="center" wrapText="1"/>
      <protection/>
    </xf>
    <xf numFmtId="49" fontId="0" fillId="0" borderId="10" xfId="0" applyNumberFormat="1" applyFont="1" applyBorder="1" applyAlignment="1">
      <alignment horizontal="left"/>
    </xf>
    <xf numFmtId="49" fontId="0" fillId="0" borderId="11" xfId="0" applyNumberFormat="1" applyBorder="1" applyAlignment="1">
      <alignment horizontal="left"/>
    </xf>
    <xf numFmtId="49" fontId="0" fillId="0" borderId="60" xfId="0" applyNumberFormat="1" applyBorder="1" applyAlignment="1">
      <alignment horizontal="left"/>
    </xf>
    <xf numFmtId="49" fontId="0" fillId="0" borderId="11" xfId="0" applyNumberFormat="1" applyFont="1" applyBorder="1" applyAlignment="1">
      <alignment horizontal="left"/>
    </xf>
    <xf numFmtId="49" fontId="0" fillId="0" borderId="60" xfId="0" applyNumberFormat="1" applyFont="1" applyBorder="1" applyAlignment="1">
      <alignment horizontal="left"/>
    </xf>
    <xf numFmtId="49" fontId="0" fillId="0" borderId="10" xfId="0" applyNumberFormat="1" applyBorder="1" applyAlignment="1">
      <alignment horizontal="left"/>
    </xf>
    <xf numFmtId="49" fontId="0" fillId="0" borderId="10" xfId="0" applyNumberFormat="1" applyFont="1" applyBorder="1" applyAlignment="1">
      <alignment horizontal="left" wrapText="1"/>
    </xf>
    <xf numFmtId="49" fontId="0" fillId="0" borderId="11" xfId="0" applyNumberFormat="1" applyBorder="1" applyAlignment="1">
      <alignment horizontal="left" wrapText="1"/>
    </xf>
    <xf numFmtId="49" fontId="0" fillId="0" borderId="60" xfId="0" applyNumberFormat="1" applyBorder="1" applyAlignment="1">
      <alignment horizontal="left" wrapText="1"/>
    </xf>
    <xf numFmtId="49" fontId="0" fillId="0" borderId="11" xfId="0" applyNumberFormat="1" applyFont="1" applyBorder="1" applyAlignment="1">
      <alignment horizontal="left" wrapText="1"/>
    </xf>
    <xf numFmtId="49" fontId="0" fillId="0" borderId="60" xfId="0" applyNumberFormat="1" applyFont="1" applyBorder="1" applyAlignment="1">
      <alignment horizontal="left" wrapText="1"/>
    </xf>
    <xf numFmtId="49" fontId="0" fillId="0" borderId="27" xfId="0" applyNumberFormat="1" applyFont="1" applyBorder="1" applyAlignment="1">
      <alignment horizontal="left" vertical="top" wrapText="1"/>
    </xf>
    <xf numFmtId="49" fontId="0" fillId="0" borderId="28" xfId="0" applyNumberFormat="1" applyBorder="1" applyAlignment="1">
      <alignment horizontal="left" vertical="top" wrapText="1"/>
    </xf>
    <xf numFmtId="49" fontId="0" fillId="0" borderId="44" xfId="0" applyNumberFormat="1" applyBorder="1" applyAlignment="1">
      <alignment horizontal="left" vertical="top" wrapText="1"/>
    </xf>
    <xf numFmtId="49" fontId="0" fillId="0" borderId="54"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52" xfId="0" applyNumberFormat="1" applyBorder="1" applyAlignment="1">
      <alignment horizontal="left" vertical="top" wrapText="1"/>
    </xf>
    <xf numFmtId="49" fontId="0" fillId="0" borderId="47" xfId="0" applyNumberFormat="1" applyBorder="1" applyAlignment="1">
      <alignment horizontal="left" vertical="top" wrapText="1"/>
    </xf>
    <xf numFmtId="49" fontId="0" fillId="0" borderId="32" xfId="0" applyNumberFormat="1" applyBorder="1" applyAlignment="1">
      <alignment horizontal="left" vertical="top" wrapText="1"/>
    </xf>
    <xf numFmtId="49" fontId="0" fillId="0" borderId="25" xfId="0" applyNumberFormat="1" applyBorder="1" applyAlignment="1">
      <alignment horizontal="left" vertical="top"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307"/>
  <sheetViews>
    <sheetView tabSelected="1" view="pageBreakPreview" zoomScale="75" zoomScaleNormal="75" zoomScaleSheetLayoutView="75" zoomScalePageLayoutView="0" workbookViewId="0" topLeftCell="A1">
      <selection activeCell="G10" sqref="G10"/>
    </sheetView>
  </sheetViews>
  <sheetFormatPr defaultColWidth="9.140625" defaultRowHeight="12.75"/>
  <cols>
    <col min="1" max="1" width="11.140625" style="27" customWidth="1"/>
    <col min="2" max="2" width="47.140625" style="28" customWidth="1"/>
    <col min="3" max="3" width="20.28125" style="28" customWidth="1"/>
    <col min="4" max="4" width="17.57421875" style="22" customWidth="1"/>
    <col min="5" max="5" width="15.57421875" style="23" customWidth="1"/>
    <col min="6" max="6" width="15.57421875" style="22" customWidth="1"/>
    <col min="7" max="7" width="14.7109375" style="22" customWidth="1"/>
    <col min="8" max="8" width="13.421875" style="22" customWidth="1"/>
    <col min="9" max="9" width="16.421875" style="22" customWidth="1"/>
    <col min="10" max="10" width="14.421875" style="22" customWidth="1"/>
    <col min="11" max="11" width="14.28125" style="22" customWidth="1"/>
    <col min="12" max="12" width="14.57421875" style="22" customWidth="1"/>
    <col min="13" max="13" width="13.28125" style="22" customWidth="1"/>
    <col min="14" max="14" width="15.421875" style="22" customWidth="1"/>
    <col min="15" max="15" width="12.7109375" style="22" customWidth="1"/>
    <col min="16" max="16" width="14.140625" style="22" customWidth="1"/>
    <col min="17" max="17" width="13.57421875" style="22" customWidth="1"/>
    <col min="18" max="25" width="15.421875" style="22" customWidth="1"/>
    <col min="26" max="61" width="9.140625" style="22" customWidth="1"/>
    <col min="62" max="16384" width="9.140625" style="22" customWidth="1"/>
  </cols>
  <sheetData>
    <row r="1" spans="1:16" ht="34.5" customHeight="1">
      <c r="A1" s="402" t="s">
        <v>252</v>
      </c>
      <c r="B1" s="403"/>
      <c r="C1" s="403"/>
      <c r="D1" s="403"/>
      <c r="E1" s="403"/>
      <c r="F1" s="403"/>
      <c r="G1" s="403"/>
      <c r="H1" s="403"/>
      <c r="I1" s="403"/>
      <c r="J1" s="403"/>
      <c r="K1" s="403"/>
      <c r="L1" s="403"/>
      <c r="M1" s="403"/>
      <c r="N1" s="403"/>
      <c r="O1" s="46"/>
      <c r="P1" s="293"/>
    </row>
    <row r="2" spans="1:16" ht="34.5" customHeight="1">
      <c r="A2" s="387" t="s">
        <v>174</v>
      </c>
      <c r="B2" s="387"/>
      <c r="C2" s="66"/>
      <c r="D2" s="67"/>
      <c r="E2" s="67"/>
      <c r="F2" s="67"/>
      <c r="G2" s="46"/>
      <c r="H2" s="46"/>
      <c r="I2" s="46"/>
      <c r="J2" s="46"/>
      <c r="K2" s="46"/>
      <c r="L2" s="46"/>
      <c r="M2" s="46"/>
      <c r="N2" s="46"/>
      <c r="O2" s="46"/>
      <c r="P2" s="293"/>
    </row>
    <row r="3" spans="1:16" ht="16.5" customHeight="1">
      <c r="A3" s="67"/>
      <c r="B3" s="67"/>
      <c r="C3" s="67"/>
      <c r="D3" s="67"/>
      <c r="E3" s="67"/>
      <c r="F3" s="67"/>
      <c r="G3" s="46"/>
      <c r="H3" s="46"/>
      <c r="I3" s="46"/>
      <c r="J3" s="46"/>
      <c r="K3" s="46"/>
      <c r="L3" s="46"/>
      <c r="M3" s="46"/>
      <c r="N3" s="46"/>
      <c r="O3" s="46"/>
      <c r="P3" s="293"/>
    </row>
    <row r="4" spans="1:6" ht="34.5" customHeight="1">
      <c r="A4" s="25" t="s">
        <v>144</v>
      </c>
      <c r="B4" s="29"/>
      <c r="C4" s="29"/>
      <c r="D4" s="29"/>
      <c r="E4" s="31"/>
      <c r="F4" s="29"/>
    </row>
    <row r="5" spans="1:6" ht="34.5" customHeight="1" thickBot="1">
      <c r="A5" s="30"/>
      <c r="B5" s="29"/>
      <c r="C5" s="29"/>
      <c r="D5" s="29"/>
      <c r="E5" s="31"/>
      <c r="F5" s="29"/>
    </row>
    <row r="6" spans="1:5" ht="63" customHeight="1" thickBot="1">
      <c r="A6" s="408" t="s">
        <v>4</v>
      </c>
      <c r="B6" s="408"/>
      <c r="C6" s="83" t="s">
        <v>176</v>
      </c>
      <c r="D6" s="83" t="s">
        <v>175</v>
      </c>
      <c r="E6" s="22"/>
    </row>
    <row r="7" spans="1:5" ht="34.5" customHeight="1" thickBot="1">
      <c r="A7" s="370" t="s">
        <v>69</v>
      </c>
      <c r="B7" s="371"/>
      <c r="C7" s="264">
        <v>80601</v>
      </c>
      <c r="D7" s="228">
        <f>D39+D66</f>
        <v>74201</v>
      </c>
      <c r="E7" s="22"/>
    </row>
    <row r="8" spans="1:5" ht="34.5" customHeight="1" thickBot="1">
      <c r="A8" s="370" t="s">
        <v>70</v>
      </c>
      <c r="B8" s="371"/>
      <c r="C8" s="264">
        <v>0</v>
      </c>
      <c r="D8" s="363">
        <f>D70</f>
        <v>266</v>
      </c>
      <c r="E8" s="22"/>
    </row>
    <row r="9" spans="1:5" ht="34.5" customHeight="1" thickBot="1">
      <c r="A9" s="370" t="s">
        <v>72</v>
      </c>
      <c r="B9" s="371"/>
      <c r="C9" s="265">
        <v>214271</v>
      </c>
      <c r="D9" s="364">
        <f>E106+E158+E223+E273</f>
        <v>311625</v>
      </c>
      <c r="E9" s="22"/>
    </row>
    <row r="10" spans="1:5" ht="34.5" customHeight="1" thickBot="1">
      <c r="A10" s="372" t="s">
        <v>66</v>
      </c>
      <c r="B10" s="372"/>
      <c r="C10" s="267">
        <v>4000</v>
      </c>
      <c r="D10" s="364">
        <f>E169</f>
        <v>2500</v>
      </c>
      <c r="E10" s="22"/>
    </row>
    <row r="11" spans="1:5" ht="34.5" customHeight="1" thickBot="1">
      <c r="A11" s="372" t="s">
        <v>145</v>
      </c>
      <c r="B11" s="372"/>
      <c r="C11" s="267">
        <v>500</v>
      </c>
      <c r="D11" s="364">
        <f>F158</f>
        <v>700</v>
      </c>
      <c r="E11" s="22"/>
    </row>
    <row r="12" spans="1:5" ht="37.5" customHeight="1" thickBot="1">
      <c r="A12" s="372" t="s">
        <v>157</v>
      </c>
      <c r="B12" s="372"/>
      <c r="C12" s="267">
        <v>5150</v>
      </c>
      <c r="D12" s="228">
        <f>G158</f>
        <v>5150</v>
      </c>
      <c r="E12" s="22"/>
    </row>
    <row r="13" spans="1:5" ht="34.5" customHeight="1" thickBot="1">
      <c r="A13" s="372" t="s">
        <v>150</v>
      </c>
      <c r="B13" s="372"/>
      <c r="C13" s="267">
        <v>144600</v>
      </c>
      <c r="D13" s="364">
        <f>H158</f>
        <v>174000</v>
      </c>
      <c r="E13" s="22"/>
    </row>
    <row r="14" spans="1:5" ht="34.5" customHeight="1" thickBot="1">
      <c r="A14" s="372" t="s">
        <v>158</v>
      </c>
      <c r="B14" s="372"/>
      <c r="C14" s="267">
        <v>2256</v>
      </c>
      <c r="D14" s="228">
        <f>I158</f>
        <v>2256</v>
      </c>
      <c r="E14" s="22"/>
    </row>
    <row r="15" spans="1:5" ht="34.5" customHeight="1" thickBot="1">
      <c r="A15" s="370" t="s">
        <v>159</v>
      </c>
      <c r="B15" s="371"/>
      <c r="C15" s="265">
        <v>7960</v>
      </c>
      <c r="D15" s="228">
        <f>J158</f>
        <v>7960</v>
      </c>
      <c r="E15" s="22"/>
    </row>
    <row r="16" spans="1:5" ht="34.5" customHeight="1" thickBot="1">
      <c r="A16" s="370" t="s">
        <v>153</v>
      </c>
      <c r="B16" s="371"/>
      <c r="C16" s="265">
        <v>6900</v>
      </c>
      <c r="D16" s="364">
        <f>K158</f>
        <v>9900</v>
      </c>
      <c r="E16" s="22"/>
    </row>
    <row r="17" spans="1:5" ht="34.5" customHeight="1" thickBot="1">
      <c r="A17" s="370" t="s">
        <v>154</v>
      </c>
      <c r="B17" s="371"/>
      <c r="C17" s="265">
        <v>1000</v>
      </c>
      <c r="D17" s="364">
        <f>L158</f>
        <v>1350</v>
      </c>
      <c r="E17" s="22"/>
    </row>
    <row r="18" spans="1:5" ht="34.5" customHeight="1" thickBot="1">
      <c r="A18" s="370" t="s">
        <v>221</v>
      </c>
      <c r="B18" s="371"/>
      <c r="C18" s="265">
        <v>20400</v>
      </c>
      <c r="D18" s="228">
        <f>M158</f>
        <v>20400</v>
      </c>
      <c r="E18" s="22"/>
    </row>
    <row r="19" spans="1:5" ht="34.5" customHeight="1" thickBot="1">
      <c r="A19" s="370" t="s">
        <v>160</v>
      </c>
      <c r="B19" s="371"/>
      <c r="C19" s="265">
        <v>3550</v>
      </c>
      <c r="D19" s="228">
        <f>N158</f>
        <v>3550</v>
      </c>
      <c r="E19" s="22"/>
    </row>
    <row r="20" spans="1:5" ht="34.5" customHeight="1" thickBot="1">
      <c r="A20" s="375" t="s">
        <v>202</v>
      </c>
      <c r="B20" s="376"/>
      <c r="C20" s="266">
        <v>0</v>
      </c>
      <c r="D20" s="364">
        <f>O158</f>
        <v>1150</v>
      </c>
      <c r="E20" s="22"/>
    </row>
    <row r="21" spans="1:5" ht="34.5" customHeight="1" thickBot="1">
      <c r="A21" s="375" t="s">
        <v>238</v>
      </c>
      <c r="B21" s="376"/>
      <c r="C21" s="266">
        <v>0</v>
      </c>
      <c r="D21" s="364">
        <f>P158</f>
        <v>3600</v>
      </c>
      <c r="E21" s="22"/>
    </row>
    <row r="22" spans="1:5" ht="34.5" customHeight="1" thickBot="1">
      <c r="A22" s="375" t="s">
        <v>161</v>
      </c>
      <c r="B22" s="376"/>
      <c r="C22" s="266">
        <v>121</v>
      </c>
      <c r="D22" s="228">
        <f>Q158</f>
        <v>121</v>
      </c>
      <c r="E22" s="22"/>
    </row>
    <row r="23" spans="1:5" ht="34.5" customHeight="1" thickBot="1">
      <c r="A23" s="375" t="s">
        <v>213</v>
      </c>
      <c r="B23" s="376"/>
      <c r="C23" s="266">
        <v>0</v>
      </c>
      <c r="D23" s="363">
        <f>R158</f>
        <v>431.84</v>
      </c>
      <c r="E23" s="22"/>
    </row>
    <row r="24" spans="1:5" ht="34.5" customHeight="1" thickBot="1">
      <c r="A24" s="375" t="s">
        <v>214</v>
      </c>
      <c r="B24" s="376"/>
      <c r="C24" s="266">
        <v>0</v>
      </c>
      <c r="D24" s="363">
        <f>S158</f>
        <v>948.66</v>
      </c>
      <c r="E24" s="22"/>
    </row>
    <row r="25" spans="1:5" ht="34.5" customHeight="1" thickBot="1">
      <c r="A25" s="375" t="s">
        <v>215</v>
      </c>
      <c r="B25" s="376"/>
      <c r="C25" s="266">
        <v>0</v>
      </c>
      <c r="D25" s="363">
        <f>T158</f>
        <v>2880.7</v>
      </c>
      <c r="E25" s="22"/>
    </row>
    <row r="26" spans="1:5" ht="34.5" customHeight="1" thickBot="1">
      <c r="A26" s="370" t="s">
        <v>216</v>
      </c>
      <c r="B26" s="371"/>
      <c r="C26" s="266">
        <v>0</v>
      </c>
      <c r="D26" s="363">
        <f>U158</f>
        <v>456.55</v>
      </c>
      <c r="E26" s="22"/>
    </row>
    <row r="27" spans="1:5" ht="34.5" customHeight="1" thickBot="1">
      <c r="A27" s="372" t="s">
        <v>217</v>
      </c>
      <c r="B27" s="372"/>
      <c r="C27" s="266">
        <v>0</v>
      </c>
      <c r="D27" s="363">
        <f>V158</f>
        <v>1507.51</v>
      </c>
      <c r="E27" s="22"/>
    </row>
    <row r="28" spans="1:5" ht="34.5" customHeight="1" thickBot="1">
      <c r="A28" s="383" t="s">
        <v>218</v>
      </c>
      <c r="B28" s="384"/>
      <c r="C28" s="266">
        <v>0</v>
      </c>
      <c r="D28" s="363">
        <f>W158</f>
        <v>362.94</v>
      </c>
      <c r="E28" s="22"/>
    </row>
    <row r="29" spans="1:5" ht="34.5" customHeight="1" thickBot="1">
      <c r="A29" s="370" t="s">
        <v>219</v>
      </c>
      <c r="B29" s="371"/>
      <c r="C29" s="266">
        <v>0</v>
      </c>
      <c r="D29" s="363">
        <f>X158</f>
        <v>858.66</v>
      </c>
      <c r="E29" s="22"/>
    </row>
    <row r="30" spans="1:5" ht="34.5" customHeight="1" thickBot="1">
      <c r="A30" s="383" t="s">
        <v>220</v>
      </c>
      <c r="B30" s="384"/>
      <c r="C30" s="266">
        <v>0</v>
      </c>
      <c r="D30" s="363">
        <f>Y158</f>
        <v>251.72</v>
      </c>
      <c r="E30" s="22"/>
    </row>
    <row r="31" spans="1:5" ht="34.5" customHeight="1" thickBot="1">
      <c r="A31" s="401" t="s">
        <v>135</v>
      </c>
      <c r="B31" s="401"/>
      <c r="C31" s="267">
        <v>813600</v>
      </c>
      <c r="D31" s="364">
        <f>D295</f>
        <v>875700</v>
      </c>
      <c r="E31" s="22"/>
    </row>
    <row r="32" spans="1:5" ht="34.5" customHeight="1" thickBot="1">
      <c r="A32" s="370" t="s">
        <v>0</v>
      </c>
      <c r="B32" s="371"/>
      <c r="C32" s="265">
        <v>1304909</v>
      </c>
      <c r="D32" s="302">
        <f>SUM(D7:D31)</f>
        <v>1502127.58</v>
      </c>
      <c r="E32" s="22"/>
    </row>
    <row r="33" spans="1:5" ht="15">
      <c r="A33" s="381"/>
      <c r="B33" s="382"/>
      <c r="C33" s="92"/>
      <c r="D33" s="82"/>
      <c r="E33" s="24"/>
    </row>
    <row r="34" spans="1:10" s="104" customFormat="1" ht="19.5" customHeight="1">
      <c r="A34" s="102"/>
      <c r="B34" s="103"/>
      <c r="C34" s="103"/>
      <c r="E34" s="105"/>
      <c r="F34" s="103"/>
      <c r="G34" s="103"/>
      <c r="H34" s="103"/>
      <c r="I34" s="103"/>
      <c r="J34" s="103"/>
    </row>
    <row r="35" spans="1:16" s="26" customFormat="1" ht="20.25" customHeight="1">
      <c r="A35" s="373" t="s">
        <v>173</v>
      </c>
      <c r="B35" s="374"/>
      <c r="C35" s="374"/>
      <c r="D35" s="374"/>
      <c r="E35" s="374"/>
      <c r="F35" s="374"/>
      <c r="G35" s="374"/>
      <c r="H35" s="374"/>
      <c r="I35" s="374"/>
      <c r="J35" s="252"/>
      <c r="K35" s="252"/>
      <c r="L35" s="252"/>
      <c r="M35" s="252"/>
      <c r="N35" s="253" t="s">
        <v>171</v>
      </c>
      <c r="O35" s="254"/>
      <c r="P35" s="294"/>
    </row>
    <row r="36" spans="1:16" s="26" customFormat="1" ht="20.25" customHeight="1">
      <c r="A36" s="406" t="s">
        <v>172</v>
      </c>
      <c r="B36" s="407"/>
      <c r="C36" s="407"/>
      <c r="D36" s="407"/>
      <c r="E36" s="407"/>
      <c r="F36" s="407"/>
      <c r="G36" s="407"/>
      <c r="H36" s="407"/>
      <c r="I36" s="255"/>
      <c r="J36" s="255"/>
      <c r="K36" s="255"/>
      <c r="L36" s="255"/>
      <c r="M36" s="255"/>
      <c r="N36" s="256"/>
      <c r="O36" s="257"/>
      <c r="P36" s="294"/>
    </row>
    <row r="37" spans="1:25" s="104" customFormat="1" ht="15.75" customHeight="1" thickBot="1">
      <c r="A37" s="106"/>
      <c r="B37" s="107"/>
      <c r="C37" s="107"/>
      <c r="D37" s="404" t="s">
        <v>60</v>
      </c>
      <c r="E37" s="404"/>
      <c r="F37" s="404"/>
      <c r="G37" s="404"/>
      <c r="H37" s="404"/>
      <c r="I37" s="404"/>
      <c r="J37" s="404"/>
      <c r="K37" s="404"/>
      <c r="L37" s="404"/>
      <c r="M37" s="404"/>
      <c r="N37" s="404"/>
      <c r="O37" s="107"/>
      <c r="P37" s="156"/>
      <c r="Q37" s="108"/>
      <c r="R37" s="108"/>
      <c r="S37" s="108"/>
      <c r="T37" s="108"/>
      <c r="U37" s="108"/>
      <c r="V37" s="108"/>
      <c r="W37" s="108"/>
      <c r="X37" s="108"/>
      <c r="Y37" s="108"/>
    </row>
    <row r="38" spans="1:16" s="112" customFormat="1" ht="66" customHeight="1" thickBot="1">
      <c r="A38" s="109" t="s">
        <v>27</v>
      </c>
      <c r="B38" s="109" t="s">
        <v>2</v>
      </c>
      <c r="C38" s="109" t="s">
        <v>176</v>
      </c>
      <c r="D38" s="109" t="s">
        <v>177</v>
      </c>
      <c r="E38" s="110" t="s">
        <v>178</v>
      </c>
      <c r="F38" s="109" t="s">
        <v>61</v>
      </c>
      <c r="G38" s="109" t="s">
        <v>62</v>
      </c>
      <c r="H38" s="109" t="s">
        <v>64</v>
      </c>
      <c r="I38" s="109" t="s">
        <v>63</v>
      </c>
      <c r="J38" s="109"/>
      <c r="K38" s="111"/>
      <c r="L38" s="110"/>
      <c r="M38" s="109"/>
      <c r="N38" s="109"/>
      <c r="O38" s="109"/>
      <c r="P38" s="300"/>
    </row>
    <row r="39" spans="1:16" s="104" customFormat="1" ht="24.75" customHeight="1" thickBot="1">
      <c r="A39" s="324">
        <v>32</v>
      </c>
      <c r="B39" s="325" t="s">
        <v>36</v>
      </c>
      <c r="C39" s="326">
        <v>80581</v>
      </c>
      <c r="D39" s="327">
        <f>D40+D43+D50+D61</f>
        <v>74181</v>
      </c>
      <c r="E39" s="327">
        <f>E40+E43+E50+E61</f>
        <v>34066</v>
      </c>
      <c r="F39" s="327">
        <f aca="true" t="shared" si="0" ref="F39:K39">F40+F43+F50+F61</f>
        <v>30000</v>
      </c>
      <c r="G39" s="327">
        <f t="shared" si="0"/>
        <v>7567</v>
      </c>
      <c r="H39" s="327">
        <f t="shared" si="0"/>
        <v>2548</v>
      </c>
      <c r="I39" s="327">
        <f t="shared" si="0"/>
        <v>0</v>
      </c>
      <c r="J39" s="327"/>
      <c r="K39" s="327">
        <f t="shared" si="0"/>
        <v>0</v>
      </c>
      <c r="L39" s="327"/>
      <c r="M39" s="327">
        <f>M40+M43+M50+M61</f>
        <v>0</v>
      </c>
      <c r="N39" s="327">
        <f>N40+N43+N50+N61</f>
        <v>0</v>
      </c>
      <c r="O39" s="327"/>
      <c r="P39" s="103"/>
    </row>
    <row r="40" spans="1:16" s="104" customFormat="1" ht="24.75" customHeight="1" thickBot="1">
      <c r="A40" s="324">
        <v>321</v>
      </c>
      <c r="B40" s="325" t="s">
        <v>37</v>
      </c>
      <c r="C40" s="326">
        <v>3800</v>
      </c>
      <c r="D40" s="327">
        <f aca="true" t="shared" si="1" ref="D40:N40">SUM(D41:D42)</f>
        <v>5400</v>
      </c>
      <c r="E40" s="327">
        <f t="shared" si="1"/>
        <v>5400</v>
      </c>
      <c r="F40" s="327">
        <f t="shared" si="1"/>
        <v>0</v>
      </c>
      <c r="G40" s="327">
        <f t="shared" si="1"/>
        <v>0</v>
      </c>
      <c r="H40" s="327">
        <f t="shared" si="1"/>
        <v>0</v>
      </c>
      <c r="I40" s="327">
        <f t="shared" si="1"/>
        <v>0</v>
      </c>
      <c r="J40" s="327"/>
      <c r="K40" s="327">
        <f t="shared" si="1"/>
        <v>0</v>
      </c>
      <c r="L40" s="327"/>
      <c r="M40" s="327">
        <f t="shared" si="1"/>
        <v>0</v>
      </c>
      <c r="N40" s="327">
        <f t="shared" si="1"/>
        <v>0</v>
      </c>
      <c r="O40" s="327"/>
      <c r="P40" s="103"/>
    </row>
    <row r="41" spans="1:16" s="104" customFormat="1" ht="24.75" customHeight="1" thickBot="1">
      <c r="A41" s="114">
        <v>3211</v>
      </c>
      <c r="B41" s="117" t="s">
        <v>7</v>
      </c>
      <c r="C41" s="94">
        <v>3200</v>
      </c>
      <c r="D41" s="61">
        <f>SUM(E41:K41)</f>
        <v>4600</v>
      </c>
      <c r="E41" s="289">
        <v>4600</v>
      </c>
      <c r="F41" s="61"/>
      <c r="G41" s="61"/>
      <c r="H41" s="61"/>
      <c r="I41" s="61"/>
      <c r="J41" s="61"/>
      <c r="K41" s="61"/>
      <c r="L41" s="61"/>
      <c r="M41" s="61"/>
      <c r="N41" s="61"/>
      <c r="O41" s="61"/>
      <c r="P41" s="108"/>
    </row>
    <row r="42" spans="1:16" s="104" customFormat="1" ht="24.75" customHeight="1" thickBot="1">
      <c r="A42" s="114">
        <v>3213</v>
      </c>
      <c r="B42" s="117" t="s">
        <v>46</v>
      </c>
      <c r="C42" s="94">
        <v>600</v>
      </c>
      <c r="D42" s="61">
        <f>SUM(E42:K42)</f>
        <v>800</v>
      </c>
      <c r="E42" s="289">
        <v>800</v>
      </c>
      <c r="F42" s="61"/>
      <c r="G42" s="61"/>
      <c r="H42" s="61"/>
      <c r="I42" s="61"/>
      <c r="J42" s="61"/>
      <c r="K42" s="61"/>
      <c r="L42" s="61"/>
      <c r="M42" s="61"/>
      <c r="N42" s="61"/>
      <c r="O42" s="61"/>
      <c r="P42" s="108"/>
    </row>
    <row r="43" spans="1:16" s="113" customFormat="1" ht="24.75" customHeight="1" thickBot="1">
      <c r="A43" s="328">
        <v>322</v>
      </c>
      <c r="B43" s="329" t="s">
        <v>38</v>
      </c>
      <c r="C43" s="326">
        <v>47165</v>
      </c>
      <c r="D43" s="327">
        <f>SUM(D44:D49)</f>
        <v>37800</v>
      </c>
      <c r="E43" s="330">
        <f>SUM(E44:E49)</f>
        <v>7800</v>
      </c>
      <c r="F43" s="330">
        <f aca="true" t="shared" si="2" ref="F43:N43">SUM(F44:F49)</f>
        <v>30000</v>
      </c>
      <c r="G43" s="330">
        <f t="shared" si="2"/>
        <v>0</v>
      </c>
      <c r="H43" s="330">
        <f t="shared" si="2"/>
        <v>0</v>
      </c>
      <c r="I43" s="330">
        <f t="shared" si="2"/>
        <v>0</v>
      </c>
      <c r="J43" s="330"/>
      <c r="K43" s="330">
        <f t="shared" si="2"/>
        <v>0</v>
      </c>
      <c r="L43" s="330"/>
      <c r="M43" s="327">
        <f t="shared" si="2"/>
        <v>0</v>
      </c>
      <c r="N43" s="327">
        <f t="shared" si="2"/>
        <v>0</v>
      </c>
      <c r="O43" s="327"/>
      <c r="P43" s="103"/>
    </row>
    <row r="44" spans="1:16" s="104" customFormat="1" ht="24.75" customHeight="1" thickBot="1">
      <c r="A44" s="114">
        <v>3221</v>
      </c>
      <c r="B44" s="116" t="s">
        <v>13</v>
      </c>
      <c r="C44" s="95">
        <v>3800</v>
      </c>
      <c r="D44" s="61">
        <f>SUM(E44:K44)</f>
        <v>3800</v>
      </c>
      <c r="E44" s="62">
        <v>3800</v>
      </c>
      <c r="F44" s="61"/>
      <c r="G44" s="61"/>
      <c r="H44" s="61"/>
      <c r="I44" s="61"/>
      <c r="J44" s="61"/>
      <c r="K44" s="61"/>
      <c r="L44" s="61"/>
      <c r="M44" s="61"/>
      <c r="N44" s="61"/>
      <c r="O44" s="61"/>
      <c r="P44" s="108"/>
    </row>
    <row r="45" spans="1:16" s="104" customFormat="1" ht="24.75" customHeight="1" thickBot="1">
      <c r="A45" s="114">
        <v>3222</v>
      </c>
      <c r="B45" s="115" t="s">
        <v>25</v>
      </c>
      <c r="C45" s="94">
        <v>4600</v>
      </c>
      <c r="D45" s="61">
        <f>SUM(E45:K45)</f>
        <v>1600</v>
      </c>
      <c r="E45" s="289">
        <v>1600</v>
      </c>
      <c r="F45" s="61"/>
      <c r="G45" s="61"/>
      <c r="H45" s="61"/>
      <c r="I45" s="61"/>
      <c r="J45" s="61"/>
      <c r="K45" s="61"/>
      <c r="L45" s="61"/>
      <c r="M45" s="61"/>
      <c r="N45" s="61"/>
      <c r="O45" s="61"/>
      <c r="P45" s="108"/>
    </row>
    <row r="46" spans="1:16" s="104" customFormat="1" ht="24.75" customHeight="1" thickBot="1">
      <c r="A46" s="114">
        <v>3223</v>
      </c>
      <c r="B46" s="117" t="s">
        <v>8</v>
      </c>
      <c r="C46" s="94">
        <v>36400</v>
      </c>
      <c r="D46" s="61">
        <f>SUM(E46:K46)</f>
        <v>30000</v>
      </c>
      <c r="E46" s="62"/>
      <c r="F46" s="366">
        <v>30000</v>
      </c>
      <c r="G46" s="61"/>
      <c r="H46" s="61"/>
      <c r="I46" s="61"/>
      <c r="J46" s="61"/>
      <c r="K46" s="61"/>
      <c r="L46" s="61"/>
      <c r="M46" s="61"/>
      <c r="N46" s="61"/>
      <c r="O46" s="61"/>
      <c r="P46" s="108"/>
    </row>
    <row r="47" spans="1:16" s="104" customFormat="1" ht="24.75" customHeight="1" thickBot="1">
      <c r="A47" s="114">
        <v>3224</v>
      </c>
      <c r="B47" s="116" t="s">
        <v>48</v>
      </c>
      <c r="C47" s="95">
        <v>1500</v>
      </c>
      <c r="D47" s="61">
        <f>SUM(E47:K47)</f>
        <v>1500</v>
      </c>
      <c r="E47" s="62">
        <v>1500</v>
      </c>
      <c r="F47" s="61"/>
      <c r="G47" s="61"/>
      <c r="H47" s="61"/>
      <c r="I47" s="61"/>
      <c r="J47" s="61"/>
      <c r="K47" s="61"/>
      <c r="L47" s="61"/>
      <c r="M47" s="61"/>
      <c r="N47" s="61"/>
      <c r="O47" s="61"/>
      <c r="P47" s="108"/>
    </row>
    <row r="48" spans="1:16" s="104" customFormat="1" ht="24.75" customHeight="1" thickBot="1">
      <c r="A48" s="114">
        <v>3225</v>
      </c>
      <c r="B48" s="117" t="s">
        <v>14</v>
      </c>
      <c r="C48" s="94">
        <v>800</v>
      </c>
      <c r="D48" s="61">
        <f>SUM(E48,F48,G48,I48,I48)</f>
        <v>835</v>
      </c>
      <c r="E48" s="289">
        <v>835</v>
      </c>
      <c r="F48" s="61"/>
      <c r="G48" s="61"/>
      <c r="H48" s="61"/>
      <c r="I48" s="61"/>
      <c r="J48" s="61"/>
      <c r="K48" s="61"/>
      <c r="L48" s="61"/>
      <c r="M48" s="61"/>
      <c r="N48" s="61"/>
      <c r="O48" s="61"/>
      <c r="P48" s="108"/>
    </row>
    <row r="49" spans="1:16" s="104" customFormat="1" ht="24.75" customHeight="1" thickBot="1">
      <c r="A49" s="114">
        <v>3227</v>
      </c>
      <c r="B49" s="118" t="s">
        <v>31</v>
      </c>
      <c r="C49" s="96">
        <v>65</v>
      </c>
      <c r="D49" s="61">
        <f>SUM(E49:K49)</f>
        <v>65</v>
      </c>
      <c r="E49" s="62">
        <v>65</v>
      </c>
      <c r="F49" s="61"/>
      <c r="G49" s="61"/>
      <c r="H49" s="61"/>
      <c r="I49" s="61"/>
      <c r="J49" s="61"/>
      <c r="K49" s="61"/>
      <c r="L49" s="61"/>
      <c r="M49" s="61"/>
      <c r="N49" s="61"/>
      <c r="O49" s="61"/>
      <c r="P49" s="108"/>
    </row>
    <row r="50" spans="1:16" s="113" customFormat="1" ht="24.75" customHeight="1" thickBot="1">
      <c r="A50" s="328">
        <v>323</v>
      </c>
      <c r="B50" s="331" t="s">
        <v>40</v>
      </c>
      <c r="C50" s="332">
        <v>25766</v>
      </c>
      <c r="D50" s="327">
        <f>SUM(D51:D60)</f>
        <v>27131</v>
      </c>
      <c r="E50" s="330">
        <f>SUM(E51:E60)</f>
        <v>17016</v>
      </c>
      <c r="F50" s="330">
        <f aca="true" t="shared" si="3" ref="F50:K50">SUM(F51:F60)</f>
        <v>0</v>
      </c>
      <c r="G50" s="330">
        <f t="shared" si="3"/>
        <v>7567</v>
      </c>
      <c r="H50" s="330">
        <f t="shared" si="3"/>
        <v>2548</v>
      </c>
      <c r="I50" s="330">
        <f t="shared" si="3"/>
        <v>0</v>
      </c>
      <c r="J50" s="330"/>
      <c r="K50" s="330">
        <f t="shared" si="3"/>
        <v>0</v>
      </c>
      <c r="L50" s="330"/>
      <c r="M50" s="330">
        <f>M51+M52+M53+M54+M55+M56+M57+M58+M59+M60</f>
        <v>0</v>
      </c>
      <c r="N50" s="330">
        <f>N51+N52+N53+N54+N55+N56+N57+N58+N59+N60</f>
        <v>0</v>
      </c>
      <c r="O50" s="330"/>
      <c r="P50" s="158"/>
    </row>
    <row r="51" spans="1:16" s="104" customFormat="1" ht="24.75" customHeight="1" thickBot="1">
      <c r="A51" s="114">
        <v>3231</v>
      </c>
      <c r="B51" s="117" t="s">
        <v>49</v>
      </c>
      <c r="C51" s="94">
        <v>9268</v>
      </c>
      <c r="D51" s="61">
        <f>SUM(E51:K51)</f>
        <v>8567</v>
      </c>
      <c r="E51" s="289">
        <v>1000</v>
      </c>
      <c r="F51" s="61"/>
      <c r="G51" s="61">
        <v>7567</v>
      </c>
      <c r="H51" s="61"/>
      <c r="I51" s="61"/>
      <c r="J51" s="61"/>
      <c r="K51" s="61"/>
      <c r="L51" s="61"/>
      <c r="M51" s="61"/>
      <c r="N51" s="61"/>
      <c r="O51" s="61"/>
      <c r="P51" s="108"/>
    </row>
    <row r="52" spans="1:16" s="104" customFormat="1" ht="24.75" customHeight="1" thickBot="1">
      <c r="A52" s="114">
        <v>3232</v>
      </c>
      <c r="B52" s="117" t="s">
        <v>15</v>
      </c>
      <c r="C52" s="94">
        <v>3200</v>
      </c>
      <c r="D52" s="61">
        <f aca="true" t="shared" si="4" ref="D52:D60">SUM(E52:K52)</f>
        <v>3200</v>
      </c>
      <c r="E52" s="62">
        <v>3200</v>
      </c>
      <c r="F52" s="61"/>
      <c r="G52" s="61"/>
      <c r="H52" s="61"/>
      <c r="I52" s="61">
        <v>0</v>
      </c>
      <c r="J52" s="61"/>
      <c r="K52" s="61"/>
      <c r="L52" s="61"/>
      <c r="M52" s="61"/>
      <c r="N52" s="61"/>
      <c r="O52" s="61"/>
      <c r="P52" s="108"/>
    </row>
    <row r="53" spans="1:16" s="104" customFormat="1" ht="24.75" customHeight="1" thickBot="1">
      <c r="A53" s="114">
        <v>3232</v>
      </c>
      <c r="B53" s="117" t="s">
        <v>67</v>
      </c>
      <c r="C53" s="94">
        <v>0</v>
      </c>
      <c r="D53" s="61">
        <f t="shared" si="4"/>
        <v>0</v>
      </c>
      <c r="E53" s="62">
        <v>0</v>
      </c>
      <c r="F53" s="61"/>
      <c r="G53" s="61"/>
      <c r="H53" s="61"/>
      <c r="I53" s="61"/>
      <c r="J53" s="61"/>
      <c r="K53" s="61"/>
      <c r="L53" s="61"/>
      <c r="M53" s="61"/>
      <c r="N53" s="61"/>
      <c r="O53" s="61"/>
      <c r="P53" s="108"/>
    </row>
    <row r="54" spans="1:16" s="104" customFormat="1" ht="24.75" customHeight="1" thickBot="1">
      <c r="A54" s="114">
        <v>3233</v>
      </c>
      <c r="B54" s="117" t="s">
        <v>16</v>
      </c>
      <c r="C54" s="94">
        <v>0</v>
      </c>
      <c r="D54" s="61">
        <f t="shared" si="4"/>
        <v>0</v>
      </c>
      <c r="E54" s="62">
        <v>0</v>
      </c>
      <c r="F54" s="61"/>
      <c r="G54" s="61"/>
      <c r="H54" s="61"/>
      <c r="I54" s="61"/>
      <c r="J54" s="61"/>
      <c r="K54" s="61"/>
      <c r="L54" s="61"/>
      <c r="M54" s="61"/>
      <c r="N54" s="61"/>
      <c r="O54" s="61"/>
      <c r="P54" s="108"/>
    </row>
    <row r="55" spans="1:16" s="104" customFormat="1" ht="24.75" customHeight="1" thickBot="1">
      <c r="A55" s="114">
        <v>3234</v>
      </c>
      <c r="B55" s="117" t="s">
        <v>10</v>
      </c>
      <c r="C55" s="94">
        <v>3000</v>
      </c>
      <c r="D55" s="61">
        <f t="shared" si="4"/>
        <v>3500</v>
      </c>
      <c r="E55" s="289">
        <v>3500</v>
      </c>
      <c r="F55" s="61"/>
      <c r="G55" s="61"/>
      <c r="H55" s="61"/>
      <c r="I55" s="61"/>
      <c r="J55" s="61"/>
      <c r="K55" s="61"/>
      <c r="L55" s="61"/>
      <c r="M55" s="61"/>
      <c r="N55" s="61"/>
      <c r="O55" s="61"/>
      <c r="P55" s="108"/>
    </row>
    <row r="56" spans="1:16" s="104" customFormat="1" ht="24.75" customHeight="1" thickBot="1">
      <c r="A56" s="114">
        <v>3235</v>
      </c>
      <c r="B56" s="117" t="s">
        <v>9</v>
      </c>
      <c r="C56" s="94">
        <v>3000</v>
      </c>
      <c r="D56" s="61">
        <f t="shared" si="4"/>
        <v>3000</v>
      </c>
      <c r="E56" s="62">
        <v>3000</v>
      </c>
      <c r="F56" s="61"/>
      <c r="G56" s="61"/>
      <c r="H56" s="61"/>
      <c r="I56" s="61"/>
      <c r="J56" s="61"/>
      <c r="K56" s="61"/>
      <c r="L56" s="61"/>
      <c r="M56" s="61"/>
      <c r="N56" s="61"/>
      <c r="O56" s="61"/>
      <c r="P56" s="108"/>
    </row>
    <row r="57" spans="1:16" s="104" customFormat="1" ht="24.75" customHeight="1" thickBot="1">
      <c r="A57" s="114">
        <v>3236</v>
      </c>
      <c r="B57" s="116" t="s">
        <v>50</v>
      </c>
      <c r="C57" s="95">
        <v>3098</v>
      </c>
      <c r="D57" s="61">
        <f t="shared" si="4"/>
        <v>3098</v>
      </c>
      <c r="E57" s="62">
        <v>550</v>
      </c>
      <c r="F57" s="61"/>
      <c r="G57" s="61"/>
      <c r="H57" s="61">
        <v>2548</v>
      </c>
      <c r="I57" s="61"/>
      <c r="J57" s="61"/>
      <c r="K57" s="61"/>
      <c r="L57" s="61"/>
      <c r="M57" s="61"/>
      <c r="N57" s="61"/>
      <c r="O57" s="61"/>
      <c r="P57" s="108"/>
    </row>
    <row r="58" spans="1:16" s="104" customFormat="1" ht="24.75" customHeight="1" thickBot="1">
      <c r="A58" s="114">
        <v>3237</v>
      </c>
      <c r="B58" s="117" t="s">
        <v>17</v>
      </c>
      <c r="C58" s="94">
        <v>700</v>
      </c>
      <c r="D58" s="61">
        <f t="shared" si="4"/>
        <v>700</v>
      </c>
      <c r="E58" s="62">
        <v>700</v>
      </c>
      <c r="F58" s="61"/>
      <c r="G58" s="61"/>
      <c r="H58" s="61"/>
      <c r="I58" s="61"/>
      <c r="J58" s="61"/>
      <c r="K58" s="61"/>
      <c r="L58" s="61"/>
      <c r="M58" s="61"/>
      <c r="N58" s="61"/>
      <c r="O58" s="61"/>
      <c r="P58" s="108"/>
    </row>
    <row r="59" spans="1:16" s="104" customFormat="1" ht="24.75" customHeight="1" thickBot="1">
      <c r="A59" s="114">
        <v>3238</v>
      </c>
      <c r="B59" s="117" t="s">
        <v>18</v>
      </c>
      <c r="C59" s="94">
        <v>2000</v>
      </c>
      <c r="D59" s="61">
        <f t="shared" si="4"/>
        <v>2566</v>
      </c>
      <c r="E59" s="289">
        <v>2566</v>
      </c>
      <c r="F59" s="61"/>
      <c r="G59" s="61"/>
      <c r="H59" s="61"/>
      <c r="I59" s="61"/>
      <c r="J59" s="61"/>
      <c r="K59" s="61"/>
      <c r="L59" s="61"/>
      <c r="M59" s="61"/>
      <c r="N59" s="61"/>
      <c r="O59" s="61"/>
      <c r="P59" s="108"/>
    </row>
    <row r="60" spans="1:16" s="104" customFormat="1" ht="24.75" customHeight="1" thickBot="1">
      <c r="A60" s="114">
        <v>3239</v>
      </c>
      <c r="B60" s="117" t="s">
        <v>19</v>
      </c>
      <c r="C60" s="94">
        <v>1500</v>
      </c>
      <c r="D60" s="61">
        <f t="shared" si="4"/>
        <v>2500</v>
      </c>
      <c r="E60" s="289">
        <v>2500</v>
      </c>
      <c r="F60" s="61"/>
      <c r="G60" s="61"/>
      <c r="H60" s="61"/>
      <c r="I60" s="61"/>
      <c r="J60" s="61"/>
      <c r="K60" s="61"/>
      <c r="L60" s="61"/>
      <c r="M60" s="61"/>
      <c r="N60" s="61"/>
      <c r="O60" s="61"/>
      <c r="P60" s="108"/>
    </row>
    <row r="61" spans="1:16" s="113" customFormat="1" ht="24.75" customHeight="1" thickBot="1">
      <c r="A61" s="328">
        <v>329</v>
      </c>
      <c r="B61" s="331" t="s">
        <v>43</v>
      </c>
      <c r="C61" s="332">
        <v>3850</v>
      </c>
      <c r="D61" s="327">
        <f>D62+D63+D64+D65</f>
        <v>3850</v>
      </c>
      <c r="E61" s="327">
        <f>E62+E63+E64+E65</f>
        <v>3850</v>
      </c>
      <c r="F61" s="330">
        <f>SUM(F63:F65)</f>
        <v>0</v>
      </c>
      <c r="G61" s="330">
        <f>SUM(G63:G65)</f>
        <v>0</v>
      </c>
      <c r="H61" s="330">
        <f>SUM(H63:H65)</f>
        <v>0</v>
      </c>
      <c r="I61" s="330">
        <f>SUM(I63:I65)</f>
        <v>0</v>
      </c>
      <c r="J61" s="330"/>
      <c r="K61" s="330">
        <f>SUM(K63:K65)</f>
        <v>0</v>
      </c>
      <c r="L61" s="330"/>
      <c r="M61" s="330">
        <f>SUM(M63:M65)</f>
        <v>0</v>
      </c>
      <c r="N61" s="330">
        <f>SUM(N63:N65)</f>
        <v>0</v>
      </c>
      <c r="O61" s="330"/>
      <c r="P61" s="158"/>
    </row>
    <row r="62" spans="1:16" s="113" customFormat="1" ht="24.75" customHeight="1" thickBot="1">
      <c r="A62" s="230">
        <v>3292</v>
      </c>
      <c r="B62" s="231" t="s">
        <v>20</v>
      </c>
      <c r="C62" s="96">
        <v>3000</v>
      </c>
      <c r="D62" s="61">
        <f>SUM(E62:K62)</f>
        <v>3000</v>
      </c>
      <c r="E62" s="229">
        <v>3000</v>
      </c>
      <c r="F62" s="63"/>
      <c r="G62" s="63"/>
      <c r="H62" s="63"/>
      <c r="I62" s="63"/>
      <c r="J62" s="63"/>
      <c r="K62" s="63"/>
      <c r="L62" s="63"/>
      <c r="M62" s="63"/>
      <c r="N62" s="63"/>
      <c r="O62" s="63"/>
      <c r="P62" s="158"/>
    </row>
    <row r="63" spans="1:16" s="104" customFormat="1" ht="24.75" customHeight="1" thickBot="1">
      <c r="A63" s="114">
        <v>3294</v>
      </c>
      <c r="B63" s="117" t="s">
        <v>28</v>
      </c>
      <c r="C63" s="94">
        <v>400</v>
      </c>
      <c r="D63" s="61">
        <f>SUM(E63:K63)</f>
        <v>400</v>
      </c>
      <c r="E63" s="62">
        <v>400</v>
      </c>
      <c r="F63" s="61"/>
      <c r="G63" s="61"/>
      <c r="H63" s="61"/>
      <c r="I63" s="61"/>
      <c r="J63" s="61"/>
      <c r="K63" s="61"/>
      <c r="L63" s="61"/>
      <c r="M63" s="61"/>
      <c r="N63" s="61"/>
      <c r="O63" s="61"/>
      <c r="P63" s="108"/>
    </row>
    <row r="64" spans="1:16" s="104" customFormat="1" ht="24.75" customHeight="1" thickBot="1">
      <c r="A64" s="114">
        <v>3295</v>
      </c>
      <c r="B64" s="117" t="s">
        <v>32</v>
      </c>
      <c r="C64" s="94">
        <v>50</v>
      </c>
      <c r="D64" s="61">
        <f>SUM(E64:K64)</f>
        <v>50</v>
      </c>
      <c r="E64" s="62">
        <v>50</v>
      </c>
      <c r="F64" s="61"/>
      <c r="G64" s="61"/>
      <c r="H64" s="61"/>
      <c r="I64" s="61"/>
      <c r="J64" s="61"/>
      <c r="K64" s="61"/>
      <c r="L64" s="61"/>
      <c r="M64" s="61"/>
      <c r="N64" s="61"/>
      <c r="O64" s="61"/>
      <c r="P64" s="108"/>
    </row>
    <row r="65" spans="1:16" s="104" customFormat="1" ht="24.75" customHeight="1" thickBot="1">
      <c r="A65" s="114">
        <v>3299</v>
      </c>
      <c r="B65" s="116" t="s">
        <v>11</v>
      </c>
      <c r="C65" s="95">
        <v>400</v>
      </c>
      <c r="D65" s="61">
        <f>SUM(E65:K65)</f>
        <v>400</v>
      </c>
      <c r="E65" s="62">
        <v>400</v>
      </c>
      <c r="F65" s="61"/>
      <c r="G65" s="61"/>
      <c r="H65" s="61"/>
      <c r="I65" s="61"/>
      <c r="J65" s="61"/>
      <c r="K65" s="61"/>
      <c r="L65" s="61"/>
      <c r="M65" s="61"/>
      <c r="N65" s="61"/>
      <c r="O65" s="61"/>
      <c r="P65" s="108"/>
    </row>
    <row r="66" spans="1:16" s="104" customFormat="1" ht="24.75" customHeight="1" thickBot="1">
      <c r="A66" s="328">
        <v>34</v>
      </c>
      <c r="B66" s="333" t="s">
        <v>79</v>
      </c>
      <c r="C66" s="326">
        <v>20</v>
      </c>
      <c r="D66" s="327">
        <f>D67</f>
        <v>20</v>
      </c>
      <c r="E66" s="327">
        <f>E67</f>
        <v>20</v>
      </c>
      <c r="F66" s="334"/>
      <c r="G66" s="334"/>
      <c r="H66" s="334"/>
      <c r="I66" s="334"/>
      <c r="J66" s="334"/>
      <c r="K66" s="334"/>
      <c r="L66" s="334"/>
      <c r="M66" s="334"/>
      <c r="N66" s="334"/>
      <c r="O66" s="334"/>
      <c r="P66" s="108"/>
    </row>
    <row r="67" spans="1:16" s="104" customFormat="1" ht="24.75" customHeight="1" thickBot="1">
      <c r="A67" s="119">
        <v>343</v>
      </c>
      <c r="B67" s="120" t="s">
        <v>77</v>
      </c>
      <c r="C67" s="93">
        <v>20</v>
      </c>
      <c r="D67" s="60">
        <f>SUM(E67:K67)</f>
        <v>20</v>
      </c>
      <c r="E67" s="63">
        <f>E68+E69</f>
        <v>20</v>
      </c>
      <c r="F67" s="61"/>
      <c r="G67" s="61"/>
      <c r="H67" s="61"/>
      <c r="I67" s="61"/>
      <c r="J67" s="61"/>
      <c r="K67" s="61"/>
      <c r="L67" s="61"/>
      <c r="M67" s="61"/>
      <c r="N67" s="61"/>
      <c r="O67" s="61"/>
      <c r="P67" s="108"/>
    </row>
    <row r="68" spans="1:16" s="104" customFormat="1" ht="24.75" customHeight="1" thickBot="1">
      <c r="A68" s="114">
        <v>3431</v>
      </c>
      <c r="B68" s="115" t="s">
        <v>170</v>
      </c>
      <c r="C68" s="94">
        <v>20</v>
      </c>
      <c r="D68" s="61">
        <f>SUM(E68:K68)</f>
        <v>20</v>
      </c>
      <c r="E68" s="62">
        <v>20</v>
      </c>
      <c r="F68" s="61"/>
      <c r="G68" s="61"/>
      <c r="H68" s="61"/>
      <c r="I68" s="61"/>
      <c r="J68" s="61"/>
      <c r="K68" s="61"/>
      <c r="L68" s="61"/>
      <c r="M68" s="61"/>
      <c r="N68" s="61"/>
      <c r="O68" s="61"/>
      <c r="P68" s="108"/>
    </row>
    <row r="69" spans="1:16" s="104" customFormat="1" ht="24.75" customHeight="1" thickBot="1">
      <c r="A69" s="114">
        <v>3433</v>
      </c>
      <c r="B69" s="115" t="s">
        <v>76</v>
      </c>
      <c r="C69" s="94">
        <v>0</v>
      </c>
      <c r="D69" s="61">
        <f>SUM(E69:K69)</f>
        <v>0</v>
      </c>
      <c r="E69" s="62">
        <v>0</v>
      </c>
      <c r="F69" s="61"/>
      <c r="G69" s="61"/>
      <c r="H69" s="61"/>
      <c r="I69" s="61"/>
      <c r="J69" s="61"/>
      <c r="K69" s="61"/>
      <c r="L69" s="61"/>
      <c r="M69" s="61"/>
      <c r="N69" s="61"/>
      <c r="O69" s="61"/>
      <c r="P69" s="108"/>
    </row>
    <row r="70" spans="1:16" s="113" customFormat="1" ht="24.75" customHeight="1" thickBot="1">
      <c r="A70" s="328">
        <v>42</v>
      </c>
      <c r="B70" s="329" t="s">
        <v>232</v>
      </c>
      <c r="C70" s="326">
        <v>0</v>
      </c>
      <c r="D70" s="327">
        <f>E70</f>
        <v>266</v>
      </c>
      <c r="E70" s="327">
        <f aca="true" t="shared" si="5" ref="E70:N71">SUM(E71)</f>
        <v>266</v>
      </c>
      <c r="F70" s="327">
        <f t="shared" si="5"/>
        <v>0</v>
      </c>
      <c r="G70" s="327">
        <f t="shared" si="5"/>
        <v>0</v>
      </c>
      <c r="H70" s="327">
        <f t="shared" si="5"/>
        <v>0</v>
      </c>
      <c r="I70" s="327">
        <f t="shared" si="5"/>
        <v>0</v>
      </c>
      <c r="J70" s="327"/>
      <c r="K70" s="327">
        <f t="shared" si="5"/>
        <v>0</v>
      </c>
      <c r="L70" s="327"/>
      <c r="M70" s="327">
        <f>M71</f>
        <v>0</v>
      </c>
      <c r="N70" s="327">
        <f>N71</f>
        <v>0</v>
      </c>
      <c r="O70" s="327"/>
      <c r="P70" s="103"/>
    </row>
    <row r="71" spans="1:16" s="113" customFormat="1" ht="24.75" customHeight="1" thickBot="1">
      <c r="A71" s="119">
        <v>424</v>
      </c>
      <c r="B71" s="121" t="s">
        <v>233</v>
      </c>
      <c r="C71" s="93">
        <v>0</v>
      </c>
      <c r="D71" s="60">
        <f>E71</f>
        <v>266</v>
      </c>
      <c r="E71" s="60">
        <f t="shared" si="5"/>
        <v>266</v>
      </c>
      <c r="F71" s="60">
        <f t="shared" si="5"/>
        <v>0</v>
      </c>
      <c r="G71" s="60">
        <f t="shared" si="5"/>
        <v>0</v>
      </c>
      <c r="H71" s="60">
        <f t="shared" si="5"/>
        <v>0</v>
      </c>
      <c r="I71" s="60">
        <f t="shared" si="5"/>
        <v>0</v>
      </c>
      <c r="J71" s="60"/>
      <c r="K71" s="60">
        <f t="shared" si="5"/>
        <v>0</v>
      </c>
      <c r="L71" s="60"/>
      <c r="M71" s="60">
        <f t="shared" si="5"/>
        <v>0</v>
      </c>
      <c r="N71" s="60">
        <f t="shared" si="5"/>
        <v>0</v>
      </c>
      <c r="O71" s="60"/>
      <c r="P71" s="103"/>
    </row>
    <row r="72" spans="1:16" s="104" customFormat="1" ht="24.75" customHeight="1" thickBot="1">
      <c r="A72" s="114">
        <v>4241</v>
      </c>
      <c r="B72" s="117" t="s">
        <v>234</v>
      </c>
      <c r="C72" s="94">
        <v>0</v>
      </c>
      <c r="D72" s="61">
        <f>E72</f>
        <v>266</v>
      </c>
      <c r="E72" s="289">
        <v>266</v>
      </c>
      <c r="F72" s="61"/>
      <c r="G72" s="61"/>
      <c r="H72" s="61"/>
      <c r="I72" s="61">
        <v>0</v>
      </c>
      <c r="J72" s="61"/>
      <c r="K72" s="61"/>
      <c r="L72" s="61"/>
      <c r="M72" s="61"/>
      <c r="N72" s="61"/>
      <c r="O72" s="61"/>
      <c r="P72" s="108"/>
    </row>
    <row r="73" spans="1:16" s="104" customFormat="1" ht="21" customHeight="1" thickBot="1">
      <c r="A73" s="122"/>
      <c r="B73" s="123" t="s">
        <v>65</v>
      </c>
      <c r="C73" s="97">
        <v>80601</v>
      </c>
      <c r="D73" s="72">
        <f>SUM(E73+F73+G73+H73)</f>
        <v>74467</v>
      </c>
      <c r="E73" s="72">
        <f>E39+E66+E70</f>
        <v>34352</v>
      </c>
      <c r="F73" s="72">
        <f aca="true" t="shared" si="6" ref="F73:N73">F70+F39</f>
        <v>30000</v>
      </c>
      <c r="G73" s="72">
        <f t="shared" si="6"/>
        <v>7567</v>
      </c>
      <c r="H73" s="72">
        <f t="shared" si="6"/>
        <v>2548</v>
      </c>
      <c r="I73" s="72">
        <f t="shared" si="6"/>
        <v>0</v>
      </c>
      <c r="J73" s="72"/>
      <c r="K73" s="72">
        <f t="shared" si="6"/>
        <v>0</v>
      </c>
      <c r="L73" s="72"/>
      <c r="M73" s="72">
        <f t="shared" si="6"/>
        <v>0</v>
      </c>
      <c r="N73" s="72">
        <f t="shared" si="6"/>
        <v>0</v>
      </c>
      <c r="O73" s="72"/>
      <c r="P73" s="103"/>
    </row>
    <row r="74" spans="1:16" s="104" customFormat="1" ht="16.5" customHeight="1">
      <c r="A74" s="124"/>
      <c r="B74" s="125"/>
      <c r="C74" s="125"/>
      <c r="D74" s="103"/>
      <c r="E74" s="103"/>
      <c r="F74" s="103"/>
      <c r="G74" s="103"/>
      <c r="H74" s="103"/>
      <c r="I74" s="103"/>
      <c r="J74" s="103"/>
      <c r="K74" s="103"/>
      <c r="L74" s="103"/>
      <c r="M74" s="103"/>
      <c r="N74" s="103"/>
      <c r="O74" s="103"/>
      <c r="P74" s="103"/>
    </row>
    <row r="75" spans="1:25" s="104" customFormat="1" ht="16.5" customHeight="1">
      <c r="A75" s="258" t="s">
        <v>146</v>
      </c>
      <c r="B75" s="259"/>
      <c r="C75" s="259"/>
      <c r="D75" s="260"/>
      <c r="E75" s="261"/>
      <c r="F75" s="260"/>
      <c r="G75" s="260"/>
      <c r="H75" s="260"/>
      <c r="I75" s="260"/>
      <c r="J75" s="260"/>
      <c r="K75" s="260"/>
      <c r="L75" s="260" t="s">
        <v>171</v>
      </c>
      <c r="M75" s="260"/>
      <c r="N75" s="260"/>
      <c r="O75" s="262"/>
      <c r="P75" s="103"/>
      <c r="Q75" s="124"/>
      <c r="R75" s="125"/>
      <c r="S75" s="125"/>
      <c r="T75" s="103"/>
      <c r="U75" s="103"/>
      <c r="V75" s="103"/>
      <c r="W75" s="103"/>
      <c r="X75" s="103"/>
      <c r="Y75" s="103"/>
    </row>
    <row r="76" spans="1:16" s="104" customFormat="1" ht="18.75" customHeight="1">
      <c r="A76" s="422" t="s">
        <v>186</v>
      </c>
      <c r="B76" s="423"/>
      <c r="C76" s="423"/>
      <c r="D76" s="423"/>
      <c r="E76" s="423"/>
      <c r="F76" s="423"/>
      <c r="G76" s="423"/>
      <c r="H76" s="263"/>
      <c r="I76" s="263"/>
      <c r="J76" s="263"/>
      <c r="K76" s="263"/>
      <c r="L76" s="263"/>
      <c r="M76" s="263"/>
      <c r="N76" s="263"/>
      <c r="O76" s="250"/>
      <c r="P76" s="103"/>
    </row>
    <row r="77" spans="1:16" s="112" customFormat="1" ht="46.5" customHeight="1">
      <c r="A77" s="126" t="s">
        <v>1</v>
      </c>
      <c r="B77" s="126" t="s">
        <v>2</v>
      </c>
      <c r="C77" s="126" t="s">
        <v>176</v>
      </c>
      <c r="D77" s="126" t="s">
        <v>177</v>
      </c>
      <c r="E77" s="126" t="s">
        <v>23</v>
      </c>
      <c r="F77" s="126"/>
      <c r="G77" s="126"/>
      <c r="H77" s="127"/>
      <c r="I77" s="127"/>
      <c r="J77" s="127"/>
      <c r="K77" s="127"/>
      <c r="L77" s="128"/>
      <c r="M77" s="126"/>
      <c r="N77" s="128"/>
      <c r="O77" s="126"/>
      <c r="P77" s="300"/>
    </row>
    <row r="78" spans="1:16" s="113" customFormat="1" ht="24.75" customHeight="1">
      <c r="A78" s="335">
        <v>31</v>
      </c>
      <c r="B78" s="336" t="s">
        <v>44</v>
      </c>
      <c r="C78" s="337">
        <v>43608</v>
      </c>
      <c r="D78" s="338">
        <f>E78+F78+G78+H78</f>
        <v>51928</v>
      </c>
      <c r="E78" s="338">
        <f>E79+E83+E81</f>
        <v>51928</v>
      </c>
      <c r="F78" s="338"/>
      <c r="G78" s="338"/>
      <c r="H78" s="338"/>
      <c r="I78" s="338"/>
      <c r="J78" s="338"/>
      <c r="K78" s="338"/>
      <c r="L78" s="338"/>
      <c r="M78" s="338"/>
      <c r="N78" s="338"/>
      <c r="O78" s="338"/>
      <c r="P78" s="294"/>
    </row>
    <row r="79" spans="1:16" s="104" customFormat="1" ht="24.75" customHeight="1">
      <c r="A79" s="335">
        <v>311</v>
      </c>
      <c r="B79" s="336" t="s">
        <v>34</v>
      </c>
      <c r="C79" s="337">
        <v>36680</v>
      </c>
      <c r="D79" s="338">
        <f>D80</f>
        <v>43080</v>
      </c>
      <c r="E79" s="338">
        <f>SUM(E80:E80)</f>
        <v>43080</v>
      </c>
      <c r="F79" s="338"/>
      <c r="G79" s="338"/>
      <c r="H79" s="338"/>
      <c r="I79" s="338"/>
      <c r="J79" s="338"/>
      <c r="K79" s="338"/>
      <c r="L79" s="338"/>
      <c r="M79" s="338"/>
      <c r="N79" s="338"/>
      <c r="O79" s="338"/>
      <c r="P79" s="294"/>
    </row>
    <row r="80" spans="1:16" s="26" customFormat="1" ht="24.75" customHeight="1">
      <c r="A80" s="135">
        <v>3111</v>
      </c>
      <c r="B80" s="131" t="s">
        <v>5</v>
      </c>
      <c r="C80" s="53">
        <v>36680</v>
      </c>
      <c r="D80" s="54">
        <f aca="true" t="shared" si="7" ref="D80:D85">E80+F80+G80+H80+I80+K80</f>
        <v>43080</v>
      </c>
      <c r="E80" s="290">
        <v>43080</v>
      </c>
      <c r="F80" s="59"/>
      <c r="G80" s="59"/>
      <c r="H80" s="59"/>
      <c r="I80" s="54"/>
      <c r="J80" s="54"/>
      <c r="K80" s="54"/>
      <c r="L80" s="54"/>
      <c r="M80" s="54"/>
      <c r="N80" s="54"/>
      <c r="O80" s="54"/>
      <c r="P80" s="173"/>
    </row>
    <row r="81" spans="1:16" s="113" customFormat="1" ht="24.75" customHeight="1">
      <c r="A81" s="335">
        <v>312</v>
      </c>
      <c r="B81" s="336" t="s">
        <v>6</v>
      </c>
      <c r="C81" s="337">
        <v>876</v>
      </c>
      <c r="D81" s="338">
        <f>D82</f>
        <v>1740</v>
      </c>
      <c r="E81" s="339">
        <f>SUM(E82:E82)</f>
        <v>1740</v>
      </c>
      <c r="F81" s="339"/>
      <c r="G81" s="339"/>
      <c r="H81" s="339"/>
      <c r="I81" s="339"/>
      <c r="J81" s="339"/>
      <c r="K81" s="339"/>
      <c r="L81" s="339"/>
      <c r="M81" s="339"/>
      <c r="N81" s="339"/>
      <c r="O81" s="339"/>
      <c r="P81" s="295"/>
    </row>
    <row r="82" spans="1:16" s="26" customFormat="1" ht="24.75" customHeight="1">
      <c r="A82" s="135">
        <v>3121</v>
      </c>
      <c r="B82" s="131" t="s">
        <v>6</v>
      </c>
      <c r="C82" s="53">
        <v>876</v>
      </c>
      <c r="D82" s="54">
        <f t="shared" si="7"/>
        <v>1740</v>
      </c>
      <c r="E82" s="290">
        <v>1740</v>
      </c>
      <c r="F82" s="59"/>
      <c r="G82" s="59"/>
      <c r="H82" s="59"/>
      <c r="I82" s="54"/>
      <c r="J82" s="54"/>
      <c r="K82" s="54"/>
      <c r="L82" s="54"/>
      <c r="M82" s="54"/>
      <c r="N82" s="54"/>
      <c r="O82" s="54"/>
      <c r="P82" s="173"/>
    </row>
    <row r="83" spans="1:16" s="113" customFormat="1" ht="24.75" customHeight="1">
      <c r="A83" s="335">
        <v>313</v>
      </c>
      <c r="B83" s="336" t="s">
        <v>35</v>
      </c>
      <c r="C83" s="337">
        <v>6052</v>
      </c>
      <c r="D83" s="338">
        <f>SUM(D84:D85)</f>
        <v>7108</v>
      </c>
      <c r="E83" s="339">
        <f>SUM(E84:E85)</f>
        <v>7108</v>
      </c>
      <c r="F83" s="339"/>
      <c r="G83" s="339"/>
      <c r="H83" s="339"/>
      <c r="I83" s="339"/>
      <c r="J83" s="339"/>
      <c r="K83" s="339"/>
      <c r="L83" s="339"/>
      <c r="M83" s="339"/>
      <c r="N83" s="339"/>
      <c r="O83" s="339"/>
      <c r="P83" s="295"/>
    </row>
    <row r="84" spans="1:16" s="104" customFormat="1" ht="24.75" customHeight="1">
      <c r="A84" s="130">
        <v>3132</v>
      </c>
      <c r="B84" s="131" t="s">
        <v>26</v>
      </c>
      <c r="C84" s="53">
        <v>6052</v>
      </c>
      <c r="D84" s="54">
        <f t="shared" si="7"/>
        <v>7108</v>
      </c>
      <c r="E84" s="290">
        <v>7108</v>
      </c>
      <c r="F84" s="59"/>
      <c r="G84" s="59"/>
      <c r="H84" s="59"/>
      <c r="I84" s="54"/>
      <c r="J84" s="54"/>
      <c r="K84" s="54"/>
      <c r="L84" s="54"/>
      <c r="M84" s="54"/>
      <c r="N84" s="54"/>
      <c r="O84" s="54"/>
      <c r="P84" s="173"/>
    </row>
    <row r="85" spans="1:16" s="104" customFormat="1" ht="24.75" customHeight="1">
      <c r="A85" s="130">
        <v>3133</v>
      </c>
      <c r="B85" s="131" t="s">
        <v>42</v>
      </c>
      <c r="C85" s="53">
        <v>0</v>
      </c>
      <c r="D85" s="54">
        <f t="shared" si="7"/>
        <v>0</v>
      </c>
      <c r="E85" s="59">
        <v>0</v>
      </c>
      <c r="F85" s="59"/>
      <c r="G85" s="59"/>
      <c r="H85" s="59"/>
      <c r="I85" s="54"/>
      <c r="J85" s="54"/>
      <c r="K85" s="54"/>
      <c r="L85" s="54"/>
      <c r="M85" s="54"/>
      <c r="N85" s="54"/>
      <c r="O85" s="54"/>
      <c r="P85" s="173"/>
    </row>
    <row r="86" spans="1:16" s="134" customFormat="1" ht="24.75" customHeight="1">
      <c r="A86" s="340">
        <v>32</v>
      </c>
      <c r="B86" s="341" t="s">
        <v>36</v>
      </c>
      <c r="C86" s="337">
        <v>300</v>
      </c>
      <c r="D86" s="338">
        <f>D87+D89+D93</f>
        <v>300</v>
      </c>
      <c r="E86" s="338">
        <f>E87+E89+E93</f>
        <v>300</v>
      </c>
      <c r="F86" s="338"/>
      <c r="G86" s="338"/>
      <c r="H86" s="338"/>
      <c r="I86" s="338"/>
      <c r="J86" s="338"/>
      <c r="K86" s="338"/>
      <c r="L86" s="338"/>
      <c r="M86" s="338"/>
      <c r="N86" s="338"/>
      <c r="O86" s="338"/>
      <c r="P86" s="294"/>
    </row>
    <row r="87" spans="1:16" s="134" customFormat="1" ht="24.75" customHeight="1">
      <c r="A87" s="340">
        <v>321</v>
      </c>
      <c r="B87" s="341" t="s">
        <v>37</v>
      </c>
      <c r="C87" s="337">
        <v>300</v>
      </c>
      <c r="D87" s="338">
        <f>D88</f>
        <v>300</v>
      </c>
      <c r="E87" s="338">
        <f>E88</f>
        <v>300</v>
      </c>
      <c r="F87" s="338"/>
      <c r="G87" s="338"/>
      <c r="H87" s="338"/>
      <c r="I87" s="338"/>
      <c r="J87" s="338"/>
      <c r="K87" s="338"/>
      <c r="L87" s="338"/>
      <c r="M87" s="338"/>
      <c r="N87" s="338"/>
      <c r="O87" s="338"/>
      <c r="P87" s="294"/>
    </row>
    <row r="88" spans="1:16" s="26" customFormat="1" ht="24.75" customHeight="1">
      <c r="A88" s="135">
        <v>3212</v>
      </c>
      <c r="B88" s="131" t="s">
        <v>59</v>
      </c>
      <c r="C88" s="53">
        <v>300</v>
      </c>
      <c r="D88" s="54">
        <f aca="true" t="shared" si="8" ref="D88:D95">E88+F88+G88+H88+I88+K88</f>
        <v>300</v>
      </c>
      <c r="E88" s="54">
        <v>300</v>
      </c>
      <c r="F88" s="54"/>
      <c r="G88" s="54"/>
      <c r="H88" s="54"/>
      <c r="I88" s="54"/>
      <c r="J88" s="54"/>
      <c r="K88" s="54"/>
      <c r="L88" s="54"/>
      <c r="M88" s="54"/>
      <c r="N88" s="54"/>
      <c r="O88" s="54"/>
      <c r="P88" s="173"/>
    </row>
    <row r="89" spans="1:16" s="113" customFormat="1" ht="24.75" customHeight="1">
      <c r="A89" s="74">
        <v>322</v>
      </c>
      <c r="B89" s="129" t="s">
        <v>38</v>
      </c>
      <c r="C89" s="51">
        <v>0</v>
      </c>
      <c r="D89" s="52">
        <f>D90+D91+D92</f>
        <v>0</v>
      </c>
      <c r="E89" s="52">
        <f>E90+E91+E92</f>
        <v>0</v>
      </c>
      <c r="F89" s="52"/>
      <c r="G89" s="52"/>
      <c r="H89" s="52"/>
      <c r="I89" s="52"/>
      <c r="J89" s="52"/>
      <c r="K89" s="52"/>
      <c r="L89" s="52"/>
      <c r="M89" s="52"/>
      <c r="N89" s="52"/>
      <c r="O89" s="52"/>
      <c r="P89" s="294"/>
    </row>
    <row r="90" spans="1:16" s="104" customFormat="1" ht="24.75" customHeight="1">
      <c r="A90" s="130">
        <v>3221</v>
      </c>
      <c r="B90" s="136" t="s">
        <v>13</v>
      </c>
      <c r="C90" s="98">
        <v>0</v>
      </c>
      <c r="D90" s="54">
        <f t="shared" si="8"/>
        <v>0</v>
      </c>
      <c r="E90" s="59"/>
      <c r="F90" s="59"/>
      <c r="G90" s="59"/>
      <c r="H90" s="59"/>
      <c r="I90" s="54"/>
      <c r="J90" s="54"/>
      <c r="K90" s="54"/>
      <c r="L90" s="54"/>
      <c r="M90" s="54"/>
      <c r="N90" s="54"/>
      <c r="O90" s="54"/>
      <c r="P90" s="173"/>
    </row>
    <row r="91" spans="1:16" s="104" customFormat="1" ht="24.75" customHeight="1">
      <c r="A91" s="130">
        <v>3222</v>
      </c>
      <c r="B91" s="146" t="s">
        <v>25</v>
      </c>
      <c r="C91" s="53">
        <v>0</v>
      </c>
      <c r="D91" s="54">
        <f t="shared" si="8"/>
        <v>0</v>
      </c>
      <c r="E91" s="59"/>
      <c r="F91" s="59"/>
      <c r="G91" s="59"/>
      <c r="H91" s="59"/>
      <c r="I91" s="54"/>
      <c r="J91" s="54"/>
      <c r="K91" s="54"/>
      <c r="L91" s="54"/>
      <c r="M91" s="54"/>
      <c r="N91" s="54"/>
      <c r="O91" s="54"/>
      <c r="P91" s="173"/>
    </row>
    <row r="92" spans="1:16" s="104" customFormat="1" ht="24.75" customHeight="1">
      <c r="A92" s="130">
        <v>3225</v>
      </c>
      <c r="B92" s="146" t="s">
        <v>39</v>
      </c>
      <c r="C92" s="53">
        <v>0</v>
      </c>
      <c r="D92" s="54">
        <f t="shared" si="8"/>
        <v>0</v>
      </c>
      <c r="E92" s="59"/>
      <c r="F92" s="59"/>
      <c r="G92" s="59"/>
      <c r="H92" s="59"/>
      <c r="I92" s="54"/>
      <c r="J92" s="54"/>
      <c r="K92" s="54"/>
      <c r="L92" s="54"/>
      <c r="M92" s="54"/>
      <c r="N92" s="54"/>
      <c r="O92" s="54"/>
      <c r="P92" s="173"/>
    </row>
    <row r="93" spans="1:16" s="113" customFormat="1" ht="24.75" customHeight="1">
      <c r="A93" s="74">
        <v>323</v>
      </c>
      <c r="B93" s="129" t="s">
        <v>40</v>
      </c>
      <c r="C93" s="51">
        <v>0</v>
      </c>
      <c r="D93" s="55">
        <f>SUM(D94:D98)</f>
        <v>0</v>
      </c>
      <c r="E93" s="55">
        <f>SUM(E94:E98)</f>
        <v>0</v>
      </c>
      <c r="F93" s="55"/>
      <c r="G93" s="55"/>
      <c r="H93" s="55"/>
      <c r="I93" s="55"/>
      <c r="J93" s="55"/>
      <c r="K93" s="55"/>
      <c r="L93" s="55"/>
      <c r="M93" s="55"/>
      <c r="N93" s="55"/>
      <c r="O93" s="55"/>
      <c r="P93" s="295"/>
    </row>
    <row r="94" spans="1:16" s="26" customFormat="1" ht="24.75" customHeight="1">
      <c r="A94" s="135">
        <v>3231</v>
      </c>
      <c r="B94" s="131" t="s">
        <v>41</v>
      </c>
      <c r="C94" s="53">
        <v>0</v>
      </c>
      <c r="D94" s="59">
        <f t="shared" si="8"/>
        <v>0</v>
      </c>
      <c r="E94" s="59"/>
      <c r="F94" s="59"/>
      <c r="G94" s="59"/>
      <c r="H94" s="59"/>
      <c r="I94" s="54"/>
      <c r="J94" s="54"/>
      <c r="K94" s="54"/>
      <c r="L94" s="54"/>
      <c r="M94" s="54"/>
      <c r="N94" s="54"/>
      <c r="O94" s="54"/>
      <c r="P94" s="173"/>
    </row>
    <row r="95" spans="1:16" s="26" customFormat="1" ht="24.75" customHeight="1">
      <c r="A95" s="130">
        <v>3232</v>
      </c>
      <c r="B95" s="136" t="s">
        <v>15</v>
      </c>
      <c r="C95" s="98">
        <v>0</v>
      </c>
      <c r="D95" s="59">
        <f t="shared" si="8"/>
        <v>0</v>
      </c>
      <c r="E95" s="59"/>
      <c r="F95" s="59"/>
      <c r="G95" s="59"/>
      <c r="H95" s="59"/>
      <c r="I95" s="54"/>
      <c r="J95" s="54"/>
      <c r="K95" s="54"/>
      <c r="L95" s="54"/>
      <c r="M95" s="54"/>
      <c r="N95" s="54"/>
      <c r="O95" s="54"/>
      <c r="P95" s="173"/>
    </row>
    <row r="96" spans="1:16" s="26" customFormat="1" ht="24.75" customHeight="1">
      <c r="A96" s="135">
        <v>3234</v>
      </c>
      <c r="B96" s="131" t="s">
        <v>10</v>
      </c>
      <c r="C96" s="53">
        <v>0</v>
      </c>
      <c r="D96" s="59">
        <f>E96+F96+G96+H96+I96+K96</f>
        <v>0</v>
      </c>
      <c r="E96" s="59"/>
      <c r="F96" s="59"/>
      <c r="G96" s="59"/>
      <c r="H96" s="59"/>
      <c r="I96" s="54"/>
      <c r="J96" s="54"/>
      <c r="K96" s="54"/>
      <c r="L96" s="54"/>
      <c r="M96" s="54"/>
      <c r="N96" s="54"/>
      <c r="O96" s="54"/>
      <c r="P96" s="173"/>
    </row>
    <row r="97" spans="1:16" s="26" customFormat="1" ht="24.75" customHeight="1">
      <c r="A97" s="135">
        <v>3238</v>
      </c>
      <c r="B97" s="131" t="s">
        <v>18</v>
      </c>
      <c r="C97" s="53">
        <v>0</v>
      </c>
      <c r="D97" s="59">
        <f>E97+F97+G97+H97+I97+K97</f>
        <v>0</v>
      </c>
      <c r="E97" s="59"/>
      <c r="F97" s="59"/>
      <c r="G97" s="59"/>
      <c r="H97" s="59"/>
      <c r="I97" s="54"/>
      <c r="J97" s="54"/>
      <c r="K97" s="54"/>
      <c r="L97" s="54"/>
      <c r="M97" s="54"/>
      <c r="N97" s="54"/>
      <c r="O97" s="54"/>
      <c r="P97" s="173"/>
    </row>
    <row r="98" spans="1:16" s="26" customFormat="1" ht="24.75" customHeight="1">
      <c r="A98" s="135">
        <v>3239</v>
      </c>
      <c r="B98" s="131" t="s">
        <v>19</v>
      </c>
      <c r="C98" s="53">
        <v>0</v>
      </c>
      <c r="D98" s="59">
        <f>E98+F98+G98+H98+I98+K98</f>
        <v>0</v>
      </c>
      <c r="E98" s="59"/>
      <c r="F98" s="59"/>
      <c r="G98" s="59"/>
      <c r="H98" s="59"/>
      <c r="I98" s="54"/>
      <c r="J98" s="54"/>
      <c r="K98" s="54"/>
      <c r="L98" s="54"/>
      <c r="M98" s="54"/>
      <c r="N98" s="54"/>
      <c r="O98" s="54"/>
      <c r="P98" s="173"/>
    </row>
    <row r="99" spans="1:16" s="113" customFormat="1" ht="35.25" customHeight="1">
      <c r="A99" s="74">
        <v>42</v>
      </c>
      <c r="B99" s="75" t="s">
        <v>53</v>
      </c>
      <c r="C99" s="51">
        <v>0</v>
      </c>
      <c r="D99" s="52">
        <f>D100+D104</f>
        <v>0</v>
      </c>
      <c r="E99" s="52">
        <f>E100+E104</f>
        <v>0</v>
      </c>
      <c r="F99" s="52"/>
      <c r="G99" s="52"/>
      <c r="H99" s="52"/>
      <c r="I99" s="52"/>
      <c r="J99" s="52"/>
      <c r="K99" s="52"/>
      <c r="L99" s="52"/>
      <c r="M99" s="52"/>
      <c r="N99" s="52"/>
      <c r="O99" s="52"/>
      <c r="P99" s="294"/>
    </row>
    <row r="100" spans="1:16" s="113" customFormat="1" ht="24.75" customHeight="1">
      <c r="A100" s="74">
        <v>422</v>
      </c>
      <c r="B100" s="75" t="s">
        <v>54</v>
      </c>
      <c r="C100" s="51">
        <v>0</v>
      </c>
      <c r="D100" s="52">
        <f>D101+D102+D103</f>
        <v>0</v>
      </c>
      <c r="E100" s="52">
        <f>E101</f>
        <v>0</v>
      </c>
      <c r="F100" s="52"/>
      <c r="G100" s="52"/>
      <c r="H100" s="52"/>
      <c r="I100" s="52"/>
      <c r="J100" s="52"/>
      <c r="K100" s="52"/>
      <c r="L100" s="52"/>
      <c r="M100" s="52"/>
      <c r="N100" s="52"/>
      <c r="O100" s="52"/>
      <c r="P100" s="294"/>
    </row>
    <row r="101" spans="1:16" s="113" customFormat="1" ht="24.75" customHeight="1">
      <c r="A101" s="130">
        <v>4221</v>
      </c>
      <c r="B101" s="137" t="s">
        <v>22</v>
      </c>
      <c r="C101" s="53">
        <v>0</v>
      </c>
      <c r="D101" s="54">
        <f>E101+F101+G101+H101+I101+K101</f>
        <v>0</v>
      </c>
      <c r="E101" s="59"/>
      <c r="F101" s="59"/>
      <c r="G101" s="59"/>
      <c r="H101" s="59"/>
      <c r="I101" s="54"/>
      <c r="J101" s="54"/>
      <c r="K101" s="54"/>
      <c r="L101" s="54"/>
      <c r="M101" s="54"/>
      <c r="N101" s="54"/>
      <c r="O101" s="54"/>
      <c r="P101" s="173"/>
    </row>
    <row r="102" spans="1:16" s="113" customFormat="1" ht="24.75" customHeight="1">
      <c r="A102" s="130">
        <v>4226</v>
      </c>
      <c r="B102" s="137" t="s">
        <v>90</v>
      </c>
      <c r="C102" s="53">
        <v>0</v>
      </c>
      <c r="D102" s="54">
        <f>E102+F102+G102+H102+I102+K102</f>
        <v>0</v>
      </c>
      <c r="E102" s="59"/>
      <c r="F102" s="59"/>
      <c r="G102" s="59"/>
      <c r="H102" s="59"/>
      <c r="I102" s="54"/>
      <c r="J102" s="54"/>
      <c r="K102" s="54"/>
      <c r="L102" s="54"/>
      <c r="M102" s="54"/>
      <c r="N102" s="54"/>
      <c r="O102" s="54"/>
      <c r="P102" s="173"/>
    </row>
    <row r="103" spans="1:16" s="113" customFormat="1" ht="24.75" customHeight="1">
      <c r="A103" s="130">
        <v>4227</v>
      </c>
      <c r="B103" s="137" t="s">
        <v>91</v>
      </c>
      <c r="C103" s="53">
        <v>0</v>
      </c>
      <c r="D103" s="54">
        <f>E103+F103+G103+H103+I103+K103</f>
        <v>0</v>
      </c>
      <c r="E103" s="59"/>
      <c r="F103" s="59"/>
      <c r="G103" s="59"/>
      <c r="H103" s="59"/>
      <c r="I103" s="54"/>
      <c r="J103" s="54"/>
      <c r="K103" s="54"/>
      <c r="L103" s="54"/>
      <c r="M103" s="54"/>
      <c r="N103" s="54"/>
      <c r="O103" s="54"/>
      <c r="P103" s="173"/>
    </row>
    <row r="104" spans="1:16" s="113" customFormat="1" ht="24.75" customHeight="1">
      <c r="A104" s="74">
        <v>426</v>
      </c>
      <c r="B104" s="75" t="s">
        <v>57</v>
      </c>
      <c r="C104" s="51">
        <v>0</v>
      </c>
      <c r="D104" s="52">
        <f>D105</f>
        <v>0</v>
      </c>
      <c r="E104" s="52">
        <f>E105</f>
        <v>0</v>
      </c>
      <c r="F104" s="52"/>
      <c r="G104" s="52"/>
      <c r="H104" s="52"/>
      <c r="I104" s="52"/>
      <c r="J104" s="52"/>
      <c r="K104" s="52"/>
      <c r="L104" s="52"/>
      <c r="M104" s="52"/>
      <c r="N104" s="52"/>
      <c r="O104" s="52"/>
      <c r="P104" s="294"/>
    </row>
    <row r="105" spans="1:16" s="104" customFormat="1" ht="24.75" customHeight="1" thickBot="1">
      <c r="A105" s="138">
        <v>4262</v>
      </c>
      <c r="B105" s="139" t="s">
        <v>58</v>
      </c>
      <c r="C105" s="99">
        <v>0</v>
      </c>
      <c r="D105" s="100">
        <f>E105+F105+G105+H105+I105+K105</f>
        <v>0</v>
      </c>
      <c r="E105" s="101"/>
      <c r="F105" s="101"/>
      <c r="G105" s="101"/>
      <c r="H105" s="101"/>
      <c r="I105" s="100"/>
      <c r="J105" s="100"/>
      <c r="K105" s="100"/>
      <c r="L105" s="100"/>
      <c r="M105" s="100"/>
      <c r="N105" s="100"/>
      <c r="O105" s="100"/>
      <c r="P105" s="173"/>
    </row>
    <row r="106" spans="1:16" s="104" customFormat="1" ht="24.75" customHeight="1" thickBot="1">
      <c r="A106" s="405" t="s">
        <v>33</v>
      </c>
      <c r="B106" s="405"/>
      <c r="C106" s="232">
        <v>43908</v>
      </c>
      <c r="D106" s="233">
        <f>D78+D86+D99</f>
        <v>52228</v>
      </c>
      <c r="E106" s="233">
        <f>E78+E86+E99</f>
        <v>52228</v>
      </c>
      <c r="F106" s="233">
        <f>F78+F86+F99</f>
        <v>0</v>
      </c>
      <c r="G106" s="233">
        <f>G78+G86+G99</f>
        <v>0</v>
      </c>
      <c r="H106" s="233">
        <f>H78+H86+H99</f>
        <v>0</v>
      </c>
      <c r="I106" s="233">
        <f aca="true" t="shared" si="9" ref="I106:N106">I78+I86+I99</f>
        <v>0</v>
      </c>
      <c r="J106" s="233"/>
      <c r="K106" s="233">
        <f t="shared" si="9"/>
        <v>0</v>
      </c>
      <c r="L106" s="233"/>
      <c r="M106" s="233">
        <f t="shared" si="9"/>
        <v>0</v>
      </c>
      <c r="N106" s="233">
        <f t="shared" si="9"/>
        <v>0</v>
      </c>
      <c r="O106" s="233"/>
      <c r="P106" s="296"/>
    </row>
    <row r="107" spans="1:16" s="104" customFormat="1" ht="18">
      <c r="A107" s="124"/>
      <c r="B107" s="125"/>
      <c r="C107" s="125"/>
      <c r="D107" s="103"/>
      <c r="E107" s="103"/>
      <c r="F107" s="103"/>
      <c r="G107" s="103"/>
      <c r="H107" s="103"/>
      <c r="I107" s="103"/>
      <c r="J107" s="103"/>
      <c r="K107" s="103"/>
      <c r="L107" s="103"/>
      <c r="M107" s="103"/>
      <c r="N107" s="103"/>
      <c r="O107" s="103"/>
      <c r="P107" s="103"/>
    </row>
    <row r="108" spans="1:16" s="104" customFormat="1" ht="18" thickBot="1">
      <c r="A108" s="64" t="s">
        <v>147</v>
      </c>
      <c r="B108" s="64"/>
      <c r="C108" s="64"/>
      <c r="D108" s="140"/>
      <c r="E108" s="65"/>
      <c r="F108" s="65"/>
      <c r="G108" s="65"/>
      <c r="H108" s="65"/>
      <c r="I108" s="65"/>
      <c r="J108" s="65"/>
      <c r="K108" s="65"/>
      <c r="L108" s="65"/>
      <c r="M108" s="65"/>
      <c r="N108" s="65" t="s">
        <v>171</v>
      </c>
      <c r="O108" s="65"/>
      <c r="P108" s="65"/>
    </row>
    <row r="109" spans="1:25" s="104" customFormat="1" ht="192" thickBot="1">
      <c r="A109" s="141" t="s">
        <v>27</v>
      </c>
      <c r="B109" s="142" t="s">
        <v>2</v>
      </c>
      <c r="C109" s="142" t="s">
        <v>176</v>
      </c>
      <c r="D109" s="143" t="s">
        <v>177</v>
      </c>
      <c r="E109" s="144" t="s">
        <v>187</v>
      </c>
      <c r="F109" s="144" t="s">
        <v>188</v>
      </c>
      <c r="G109" s="143" t="s">
        <v>189</v>
      </c>
      <c r="H109" s="144" t="s">
        <v>190</v>
      </c>
      <c r="I109" s="144" t="s">
        <v>191</v>
      </c>
      <c r="J109" s="144" t="s">
        <v>192</v>
      </c>
      <c r="K109" s="144" t="s">
        <v>193</v>
      </c>
      <c r="L109" s="144" t="s">
        <v>194</v>
      </c>
      <c r="M109" s="144" t="s">
        <v>195</v>
      </c>
      <c r="N109" s="144" t="s">
        <v>196</v>
      </c>
      <c r="O109" s="144" t="s">
        <v>204</v>
      </c>
      <c r="P109" s="144" t="s">
        <v>203</v>
      </c>
      <c r="Q109" s="144" t="s">
        <v>197</v>
      </c>
      <c r="R109" s="89" t="s">
        <v>205</v>
      </c>
      <c r="S109" s="79" t="s">
        <v>207</v>
      </c>
      <c r="T109" s="79" t="s">
        <v>206</v>
      </c>
      <c r="U109" s="79" t="s">
        <v>208</v>
      </c>
      <c r="V109" s="79" t="s">
        <v>209</v>
      </c>
      <c r="W109" s="79" t="s">
        <v>210</v>
      </c>
      <c r="X109" s="79" t="s">
        <v>211</v>
      </c>
      <c r="Y109" s="79" t="s">
        <v>212</v>
      </c>
    </row>
    <row r="110" spans="1:25" s="113" customFormat="1" ht="19.5" customHeight="1">
      <c r="A110" s="342">
        <v>31</v>
      </c>
      <c r="B110" s="343" t="s">
        <v>44</v>
      </c>
      <c r="C110" s="344">
        <v>34933</v>
      </c>
      <c r="D110" s="345">
        <f>D111+D115+D113</f>
        <v>37503</v>
      </c>
      <c r="E110" s="344">
        <f>E111+E113+E115</f>
        <v>36353</v>
      </c>
      <c r="F110" s="344">
        <f aca="true" t="shared" si="10" ref="F110:K110">F111+F113+F115</f>
        <v>0</v>
      </c>
      <c r="G110" s="344">
        <f t="shared" si="10"/>
        <v>0</v>
      </c>
      <c r="H110" s="344">
        <f t="shared" si="10"/>
        <v>0</v>
      </c>
      <c r="I110" s="344">
        <f t="shared" si="10"/>
        <v>0</v>
      </c>
      <c r="J110" s="344">
        <f t="shared" si="10"/>
        <v>0</v>
      </c>
      <c r="K110" s="344">
        <f t="shared" si="10"/>
        <v>0</v>
      </c>
      <c r="L110" s="344">
        <f>L111+L113+L115</f>
        <v>0</v>
      </c>
      <c r="M110" s="344">
        <f>M111+M113+M115</f>
        <v>0</v>
      </c>
      <c r="N110" s="344">
        <f>N111+N113+N115</f>
        <v>0</v>
      </c>
      <c r="O110" s="344">
        <f>O111+O113+O115</f>
        <v>1150</v>
      </c>
      <c r="P110" s="344">
        <f>P111+P113</f>
        <v>0</v>
      </c>
      <c r="Q110" s="344">
        <f>Q111+Q113</f>
        <v>0</v>
      </c>
      <c r="R110" s="346">
        <f aca="true" t="shared" si="11" ref="R110:Y110">R111+R113+R115</f>
        <v>0</v>
      </c>
      <c r="S110" s="346">
        <f t="shared" si="11"/>
        <v>0</v>
      </c>
      <c r="T110" s="346">
        <f t="shared" si="11"/>
        <v>0</v>
      </c>
      <c r="U110" s="346">
        <f t="shared" si="11"/>
        <v>0</v>
      </c>
      <c r="V110" s="346">
        <f t="shared" si="11"/>
        <v>0</v>
      </c>
      <c r="W110" s="346">
        <f t="shared" si="11"/>
        <v>0</v>
      </c>
      <c r="X110" s="347">
        <f>X111+X113+X115</f>
        <v>0</v>
      </c>
      <c r="Y110" s="347">
        <f t="shared" si="11"/>
        <v>0</v>
      </c>
    </row>
    <row r="111" spans="1:25" s="113" customFormat="1" ht="19.5" customHeight="1">
      <c r="A111" s="335">
        <v>311</v>
      </c>
      <c r="B111" s="336" t="s">
        <v>34</v>
      </c>
      <c r="C111" s="337">
        <v>29010</v>
      </c>
      <c r="D111" s="337">
        <f>SUM(E111:Y111)</f>
        <v>29010</v>
      </c>
      <c r="E111" s="337">
        <f aca="true" t="shared" si="12" ref="E111:J111">E112</f>
        <v>29010</v>
      </c>
      <c r="F111" s="337">
        <f t="shared" si="12"/>
        <v>0</v>
      </c>
      <c r="G111" s="337">
        <f>G112</f>
        <v>0</v>
      </c>
      <c r="H111" s="337">
        <f>H112</f>
        <v>0</v>
      </c>
      <c r="I111" s="337">
        <f t="shared" si="12"/>
        <v>0</v>
      </c>
      <c r="J111" s="337">
        <f t="shared" si="12"/>
        <v>0</v>
      </c>
      <c r="K111" s="337">
        <f>K112</f>
        <v>0</v>
      </c>
      <c r="L111" s="337">
        <f aca="true" t="shared" si="13" ref="L111:Y111">L112</f>
        <v>0</v>
      </c>
      <c r="M111" s="337">
        <f t="shared" si="13"/>
        <v>0</v>
      </c>
      <c r="N111" s="337">
        <f t="shared" si="13"/>
        <v>0</v>
      </c>
      <c r="O111" s="337">
        <f t="shared" si="13"/>
        <v>0</v>
      </c>
      <c r="P111" s="337">
        <f t="shared" si="13"/>
        <v>0</v>
      </c>
      <c r="Q111" s="337">
        <f t="shared" si="13"/>
        <v>0</v>
      </c>
      <c r="R111" s="348">
        <f t="shared" si="13"/>
        <v>0</v>
      </c>
      <c r="S111" s="348">
        <f t="shared" si="13"/>
        <v>0</v>
      </c>
      <c r="T111" s="348">
        <f t="shared" si="13"/>
        <v>0</v>
      </c>
      <c r="U111" s="348">
        <f t="shared" si="13"/>
        <v>0</v>
      </c>
      <c r="V111" s="348">
        <f t="shared" si="13"/>
        <v>0</v>
      </c>
      <c r="W111" s="348">
        <f t="shared" si="13"/>
        <v>0</v>
      </c>
      <c r="X111" s="347">
        <f t="shared" si="13"/>
        <v>0</v>
      </c>
      <c r="Y111" s="347">
        <f t="shared" si="13"/>
        <v>0</v>
      </c>
    </row>
    <row r="112" spans="1:25" s="26" customFormat="1" ht="19.5" customHeight="1">
      <c r="A112" s="135">
        <v>3111</v>
      </c>
      <c r="B112" s="131" t="s">
        <v>5</v>
      </c>
      <c r="C112" s="53">
        <v>29010</v>
      </c>
      <c r="D112" s="53">
        <f>SUM(E112:Y112)</f>
        <v>29010</v>
      </c>
      <c r="E112" s="53">
        <v>29010</v>
      </c>
      <c r="F112" s="53">
        <v>0</v>
      </c>
      <c r="G112" s="53">
        <v>0</v>
      </c>
      <c r="H112" s="53">
        <v>0</v>
      </c>
      <c r="I112" s="53">
        <v>0</v>
      </c>
      <c r="J112" s="53">
        <v>0</v>
      </c>
      <c r="K112" s="53">
        <v>0</v>
      </c>
      <c r="L112" s="53">
        <v>0</v>
      </c>
      <c r="M112" s="53">
        <v>0</v>
      </c>
      <c r="N112" s="53">
        <v>0</v>
      </c>
      <c r="O112" s="53"/>
      <c r="P112" s="53">
        <v>0</v>
      </c>
      <c r="Q112" s="53">
        <v>0</v>
      </c>
      <c r="R112" s="91">
        <v>0</v>
      </c>
      <c r="S112" s="81">
        <v>0</v>
      </c>
      <c r="T112" s="81">
        <v>0</v>
      </c>
      <c r="U112" s="81">
        <v>0</v>
      </c>
      <c r="V112" s="81">
        <v>0</v>
      </c>
      <c r="W112" s="81">
        <v>0</v>
      </c>
      <c r="X112" s="81">
        <v>0</v>
      </c>
      <c r="Y112" s="81">
        <v>0</v>
      </c>
    </row>
    <row r="113" spans="1:25" s="113" customFormat="1" ht="19.5" customHeight="1">
      <c r="A113" s="335">
        <v>312</v>
      </c>
      <c r="B113" s="336" t="s">
        <v>6</v>
      </c>
      <c r="C113" s="337">
        <v>1200</v>
      </c>
      <c r="D113" s="337">
        <f>E113+F113+G113+H113+I113+J113+K113+L113+M113+N113+O113+Q113+R113</f>
        <v>3770</v>
      </c>
      <c r="E113" s="339">
        <f aca="true" t="shared" si="14" ref="E113:K113">SUM(E114)</f>
        <v>2620</v>
      </c>
      <c r="F113" s="339">
        <f t="shared" si="14"/>
        <v>0</v>
      </c>
      <c r="G113" s="339">
        <f t="shared" si="14"/>
        <v>0</v>
      </c>
      <c r="H113" s="339">
        <f t="shared" si="14"/>
        <v>0</v>
      </c>
      <c r="I113" s="339">
        <f t="shared" si="14"/>
        <v>0</v>
      </c>
      <c r="J113" s="339">
        <f t="shared" si="14"/>
        <v>0</v>
      </c>
      <c r="K113" s="339">
        <f t="shared" si="14"/>
        <v>0</v>
      </c>
      <c r="L113" s="339">
        <f aca="true" t="shared" si="15" ref="L113:Y113">SUM(L114)</f>
        <v>0</v>
      </c>
      <c r="M113" s="339">
        <f t="shared" si="15"/>
        <v>0</v>
      </c>
      <c r="N113" s="339">
        <f t="shared" si="15"/>
        <v>0</v>
      </c>
      <c r="O113" s="339">
        <f t="shared" si="15"/>
        <v>1150</v>
      </c>
      <c r="P113" s="339">
        <f t="shared" si="15"/>
        <v>0</v>
      </c>
      <c r="Q113" s="339">
        <f t="shared" si="15"/>
        <v>0</v>
      </c>
      <c r="R113" s="348">
        <f t="shared" si="15"/>
        <v>0</v>
      </c>
      <c r="S113" s="348">
        <f t="shared" si="15"/>
        <v>0</v>
      </c>
      <c r="T113" s="348">
        <f t="shared" si="15"/>
        <v>0</v>
      </c>
      <c r="U113" s="348">
        <f t="shared" si="15"/>
        <v>0</v>
      </c>
      <c r="V113" s="348">
        <f t="shared" si="15"/>
        <v>0</v>
      </c>
      <c r="W113" s="348">
        <f t="shared" si="15"/>
        <v>0</v>
      </c>
      <c r="X113" s="347">
        <f t="shared" si="15"/>
        <v>0</v>
      </c>
      <c r="Y113" s="347">
        <f t="shared" si="15"/>
        <v>0</v>
      </c>
    </row>
    <row r="114" spans="1:25" s="26" customFormat="1" ht="19.5" customHeight="1">
      <c r="A114" s="135">
        <v>3121</v>
      </c>
      <c r="B114" s="131" t="s">
        <v>6</v>
      </c>
      <c r="C114" s="53">
        <v>1200</v>
      </c>
      <c r="D114" s="53">
        <f>SUM(E114:R114)</f>
        <v>3770</v>
      </c>
      <c r="E114" s="291">
        <v>2620</v>
      </c>
      <c r="F114" s="53">
        <v>0</v>
      </c>
      <c r="G114" s="53">
        <v>0</v>
      </c>
      <c r="H114" s="53">
        <v>0</v>
      </c>
      <c r="I114" s="53">
        <v>0</v>
      </c>
      <c r="J114" s="53">
        <v>0</v>
      </c>
      <c r="K114" s="53"/>
      <c r="L114" s="53">
        <v>0</v>
      </c>
      <c r="M114" s="53">
        <v>0</v>
      </c>
      <c r="N114" s="53">
        <v>0</v>
      </c>
      <c r="O114" s="291">
        <v>1150</v>
      </c>
      <c r="P114" s="53">
        <v>0</v>
      </c>
      <c r="Q114" s="53">
        <v>0</v>
      </c>
      <c r="R114" s="91">
        <v>0</v>
      </c>
      <c r="S114" s="81">
        <v>0</v>
      </c>
      <c r="T114" s="81">
        <v>0</v>
      </c>
      <c r="U114" s="81">
        <v>0</v>
      </c>
      <c r="V114" s="81">
        <v>0</v>
      </c>
      <c r="W114" s="81">
        <v>0</v>
      </c>
      <c r="X114" s="81"/>
      <c r="Y114" s="81"/>
    </row>
    <row r="115" spans="1:25" s="113" customFormat="1" ht="19.5" customHeight="1">
      <c r="A115" s="349">
        <v>313</v>
      </c>
      <c r="B115" s="350" t="s">
        <v>35</v>
      </c>
      <c r="C115" s="351">
        <v>4723</v>
      </c>
      <c r="D115" s="337">
        <f>SUM(E115:Y115)</f>
        <v>4723</v>
      </c>
      <c r="E115" s="351">
        <f aca="true" t="shared" si="16" ref="E115:K115">E116+E117</f>
        <v>4723</v>
      </c>
      <c r="F115" s="351">
        <f t="shared" si="16"/>
        <v>0</v>
      </c>
      <c r="G115" s="351">
        <f t="shared" si="16"/>
        <v>0</v>
      </c>
      <c r="H115" s="351">
        <f t="shared" si="16"/>
        <v>0</v>
      </c>
      <c r="I115" s="351">
        <f t="shared" si="16"/>
        <v>0</v>
      </c>
      <c r="J115" s="351">
        <f t="shared" si="16"/>
        <v>0</v>
      </c>
      <c r="K115" s="351">
        <f t="shared" si="16"/>
        <v>0</v>
      </c>
      <c r="L115" s="351">
        <f aca="true" t="shared" si="17" ref="L115:Y115">L116+L117</f>
        <v>0</v>
      </c>
      <c r="M115" s="351">
        <f t="shared" si="17"/>
        <v>0</v>
      </c>
      <c r="N115" s="351">
        <f t="shared" si="17"/>
        <v>0</v>
      </c>
      <c r="O115" s="351">
        <f t="shared" si="17"/>
        <v>0</v>
      </c>
      <c r="P115" s="351">
        <f>P116+P117</f>
        <v>0</v>
      </c>
      <c r="Q115" s="351">
        <f t="shared" si="17"/>
        <v>0</v>
      </c>
      <c r="R115" s="348">
        <f t="shared" si="17"/>
        <v>0</v>
      </c>
      <c r="S115" s="348">
        <f t="shared" si="17"/>
        <v>0</v>
      </c>
      <c r="T115" s="348">
        <f t="shared" si="17"/>
        <v>0</v>
      </c>
      <c r="U115" s="348">
        <f t="shared" si="17"/>
        <v>0</v>
      </c>
      <c r="V115" s="348">
        <f t="shared" si="17"/>
        <v>0</v>
      </c>
      <c r="W115" s="348">
        <f t="shared" si="17"/>
        <v>0</v>
      </c>
      <c r="X115" s="347">
        <f>X116+X117</f>
        <v>0</v>
      </c>
      <c r="Y115" s="347">
        <f t="shared" si="17"/>
        <v>0</v>
      </c>
    </row>
    <row r="116" spans="1:25" s="26" customFormat="1" ht="19.5" customHeight="1">
      <c r="A116" s="135">
        <v>3132</v>
      </c>
      <c r="B116" s="131" t="s">
        <v>12</v>
      </c>
      <c r="C116" s="53">
        <v>4723</v>
      </c>
      <c r="D116" s="53">
        <f>SUM(E116:Y116)</f>
        <v>4723</v>
      </c>
      <c r="E116" s="53">
        <v>4723</v>
      </c>
      <c r="F116" s="53">
        <v>0</v>
      </c>
      <c r="G116" s="53">
        <v>0</v>
      </c>
      <c r="H116" s="53">
        <v>0</v>
      </c>
      <c r="I116" s="53">
        <v>0</v>
      </c>
      <c r="J116" s="53">
        <v>0</v>
      </c>
      <c r="K116" s="53">
        <v>0</v>
      </c>
      <c r="L116" s="53">
        <v>0</v>
      </c>
      <c r="M116" s="53">
        <v>0</v>
      </c>
      <c r="N116" s="53">
        <v>0</v>
      </c>
      <c r="O116" s="53"/>
      <c r="P116" s="53">
        <v>0</v>
      </c>
      <c r="Q116" s="53">
        <v>0</v>
      </c>
      <c r="R116" s="91">
        <v>0</v>
      </c>
      <c r="S116" s="81">
        <v>0</v>
      </c>
      <c r="T116" s="81">
        <v>0</v>
      </c>
      <c r="U116" s="81">
        <v>0</v>
      </c>
      <c r="V116" s="81">
        <v>0</v>
      </c>
      <c r="W116" s="81">
        <v>0</v>
      </c>
      <c r="X116" s="81"/>
      <c r="Y116" s="81"/>
    </row>
    <row r="117" spans="1:25" s="104" customFormat="1" ht="19.5" customHeight="1">
      <c r="A117" s="130">
        <v>3133</v>
      </c>
      <c r="B117" s="146" t="s">
        <v>45</v>
      </c>
      <c r="C117" s="219">
        <v>0</v>
      </c>
      <c r="D117" s="53">
        <f>SUM(E117:R117)</f>
        <v>0</v>
      </c>
      <c r="E117" s="57">
        <v>0</v>
      </c>
      <c r="F117" s="57">
        <v>0</v>
      </c>
      <c r="G117" s="57">
        <v>0</v>
      </c>
      <c r="H117" s="57">
        <v>0</v>
      </c>
      <c r="I117" s="57">
        <v>0</v>
      </c>
      <c r="J117" s="57">
        <v>0</v>
      </c>
      <c r="K117" s="57">
        <v>0</v>
      </c>
      <c r="L117" s="57">
        <v>0</v>
      </c>
      <c r="M117" s="53">
        <v>0</v>
      </c>
      <c r="N117" s="53">
        <v>0</v>
      </c>
      <c r="O117" s="53"/>
      <c r="P117" s="53">
        <v>0</v>
      </c>
      <c r="Q117" s="53">
        <v>0</v>
      </c>
      <c r="R117" s="91">
        <v>0</v>
      </c>
      <c r="S117" s="81">
        <v>0</v>
      </c>
      <c r="T117" s="81">
        <v>0</v>
      </c>
      <c r="U117" s="81">
        <v>0</v>
      </c>
      <c r="V117" s="81">
        <v>0</v>
      </c>
      <c r="W117" s="81">
        <v>0</v>
      </c>
      <c r="X117" s="81"/>
      <c r="Y117" s="81"/>
    </row>
    <row r="118" spans="1:25" s="113" customFormat="1" ht="19.5" customHeight="1">
      <c r="A118" s="335">
        <v>32</v>
      </c>
      <c r="B118" s="352" t="s">
        <v>36</v>
      </c>
      <c r="C118" s="353">
        <v>186466</v>
      </c>
      <c r="D118" s="337">
        <f>D119+D124+D131+D139+D143</f>
        <v>225264.58000000002</v>
      </c>
      <c r="E118" s="354">
        <f>E119+E124+E131+E139+E143</f>
        <v>1050</v>
      </c>
      <c r="F118" s="354">
        <f aca="true" t="shared" si="18" ref="F118:N118">F119+F124+F131+F139+F143</f>
        <v>700</v>
      </c>
      <c r="G118" s="354">
        <f t="shared" si="18"/>
        <v>4950</v>
      </c>
      <c r="H118" s="354">
        <f t="shared" si="18"/>
        <v>164850</v>
      </c>
      <c r="I118" s="354">
        <f t="shared" si="18"/>
        <v>2256</v>
      </c>
      <c r="J118" s="354">
        <f t="shared" si="18"/>
        <v>7460</v>
      </c>
      <c r="K118" s="354">
        <f t="shared" si="18"/>
        <v>9500</v>
      </c>
      <c r="L118" s="354">
        <f>L119+L124+L131+L139+L143</f>
        <v>1150</v>
      </c>
      <c r="M118" s="354">
        <f t="shared" si="18"/>
        <v>18900</v>
      </c>
      <c r="N118" s="354">
        <f t="shared" si="18"/>
        <v>3550</v>
      </c>
      <c r="O118" s="354">
        <f aca="true" t="shared" si="19" ref="O118:Y118">O119+O124+O131+O139+O143</f>
        <v>0</v>
      </c>
      <c r="P118" s="354">
        <f>P119+P124+P131+P139+P143</f>
        <v>3200</v>
      </c>
      <c r="Q118" s="354">
        <f t="shared" si="19"/>
        <v>0</v>
      </c>
      <c r="R118" s="348">
        <f t="shared" si="19"/>
        <v>431.84</v>
      </c>
      <c r="S118" s="348">
        <f t="shared" si="19"/>
        <v>948.66</v>
      </c>
      <c r="T118" s="348">
        <f t="shared" si="19"/>
        <v>2880.7</v>
      </c>
      <c r="U118" s="348">
        <f t="shared" si="19"/>
        <v>456.55</v>
      </c>
      <c r="V118" s="348">
        <f t="shared" si="19"/>
        <v>1507.51</v>
      </c>
      <c r="W118" s="348">
        <f t="shared" si="19"/>
        <v>362.94</v>
      </c>
      <c r="X118" s="347">
        <f>X119+X124+X131+X139+X143</f>
        <v>858.66</v>
      </c>
      <c r="Y118" s="347">
        <f t="shared" si="19"/>
        <v>251.72</v>
      </c>
    </row>
    <row r="119" spans="1:25" s="113" customFormat="1" ht="19.5" customHeight="1">
      <c r="A119" s="335">
        <v>321</v>
      </c>
      <c r="B119" s="352" t="s">
        <v>37</v>
      </c>
      <c r="C119" s="353">
        <v>18650</v>
      </c>
      <c r="D119" s="337">
        <f aca="true" t="shared" si="20" ref="D119:D131">SUM(E119:Y119)</f>
        <v>21627.25</v>
      </c>
      <c r="E119" s="337">
        <f>E120+E121+E122+E123</f>
        <v>350</v>
      </c>
      <c r="F119" s="337">
        <f aca="true" t="shared" si="21" ref="F119:N119">F120+F121+F122+F123</f>
        <v>0</v>
      </c>
      <c r="G119" s="337">
        <f t="shared" si="21"/>
        <v>0</v>
      </c>
      <c r="H119" s="337">
        <f t="shared" si="21"/>
        <v>3600</v>
      </c>
      <c r="I119" s="337">
        <f t="shared" si="21"/>
        <v>240</v>
      </c>
      <c r="J119" s="337">
        <f t="shared" si="21"/>
        <v>500</v>
      </c>
      <c r="K119" s="337">
        <f t="shared" si="21"/>
        <v>500</v>
      </c>
      <c r="L119" s="337">
        <f>L120+L121+L122+L123</f>
        <v>0</v>
      </c>
      <c r="M119" s="337">
        <f t="shared" si="21"/>
        <v>10650</v>
      </c>
      <c r="N119" s="337">
        <f t="shared" si="21"/>
        <v>2450</v>
      </c>
      <c r="O119" s="337">
        <f>O120+O121+O122+O123</f>
        <v>0</v>
      </c>
      <c r="P119" s="337">
        <f>P120+P121+P122+P123</f>
        <v>0</v>
      </c>
      <c r="Q119" s="337">
        <f>Q120+Q121+Q122+Q123</f>
        <v>0</v>
      </c>
      <c r="R119" s="348">
        <f>R120+R121+R122+R123</f>
        <v>0</v>
      </c>
      <c r="S119" s="348">
        <f aca="true" t="shared" si="22" ref="S119:Y119">S120+S121+S122+S123</f>
        <v>0</v>
      </c>
      <c r="T119" s="348">
        <f t="shared" si="22"/>
        <v>2880.7</v>
      </c>
      <c r="U119" s="348">
        <f t="shared" si="22"/>
        <v>456.55</v>
      </c>
      <c r="V119" s="348">
        <f t="shared" si="22"/>
        <v>0</v>
      </c>
      <c r="W119" s="348">
        <f t="shared" si="22"/>
        <v>0</v>
      </c>
      <c r="X119" s="347">
        <f>X120+X121+X122+X123</f>
        <v>0</v>
      </c>
      <c r="Y119" s="347">
        <f t="shared" si="22"/>
        <v>0</v>
      </c>
    </row>
    <row r="120" spans="1:25" s="113" customFormat="1" ht="19.5" customHeight="1">
      <c r="A120" s="135">
        <v>3212</v>
      </c>
      <c r="B120" s="131" t="s">
        <v>59</v>
      </c>
      <c r="C120" s="53">
        <v>350</v>
      </c>
      <c r="D120" s="53">
        <f t="shared" si="20"/>
        <v>350</v>
      </c>
      <c r="E120" s="53">
        <v>350</v>
      </c>
      <c r="F120" s="53">
        <v>0</v>
      </c>
      <c r="G120" s="53">
        <v>0</v>
      </c>
      <c r="H120" s="53">
        <v>0</v>
      </c>
      <c r="I120" s="51">
        <v>0</v>
      </c>
      <c r="J120" s="51">
        <v>0</v>
      </c>
      <c r="K120" s="51">
        <v>0</v>
      </c>
      <c r="L120" s="51">
        <v>0</v>
      </c>
      <c r="M120" s="51">
        <v>0</v>
      </c>
      <c r="N120" s="53">
        <v>0</v>
      </c>
      <c r="O120" s="53">
        <v>0</v>
      </c>
      <c r="P120" s="53">
        <v>0</v>
      </c>
      <c r="Q120" s="53">
        <v>0</v>
      </c>
      <c r="R120" s="90">
        <v>0</v>
      </c>
      <c r="S120" s="80">
        <v>0</v>
      </c>
      <c r="T120" s="80">
        <v>0</v>
      </c>
      <c r="U120" s="80">
        <v>0</v>
      </c>
      <c r="V120" s="80">
        <v>0</v>
      </c>
      <c r="W120" s="80">
        <v>0</v>
      </c>
      <c r="X120" s="80">
        <v>0</v>
      </c>
      <c r="Y120" s="80">
        <v>0</v>
      </c>
    </row>
    <row r="121" spans="1:25" s="26" customFormat="1" ht="19.5" customHeight="1">
      <c r="A121" s="135">
        <v>3211</v>
      </c>
      <c r="B121" s="187" t="s">
        <v>7</v>
      </c>
      <c r="C121" s="98">
        <v>15250</v>
      </c>
      <c r="D121" s="53">
        <f t="shared" si="20"/>
        <v>18377.25</v>
      </c>
      <c r="E121" s="57">
        <v>0</v>
      </c>
      <c r="F121" s="57">
        <v>0</v>
      </c>
      <c r="G121" s="292">
        <v>0</v>
      </c>
      <c r="H121" s="57">
        <v>2000</v>
      </c>
      <c r="I121" s="292">
        <v>240</v>
      </c>
      <c r="J121" s="292">
        <v>400</v>
      </c>
      <c r="K121" s="292">
        <v>400</v>
      </c>
      <c r="L121" s="57">
        <v>0</v>
      </c>
      <c r="M121" s="53">
        <v>10200</v>
      </c>
      <c r="N121" s="53">
        <v>1800</v>
      </c>
      <c r="O121" s="53">
        <v>0</v>
      </c>
      <c r="P121" s="53">
        <v>0</v>
      </c>
      <c r="Q121" s="53">
        <v>0</v>
      </c>
      <c r="R121" s="91">
        <v>0</v>
      </c>
      <c r="S121" s="81">
        <v>0</v>
      </c>
      <c r="T121" s="81">
        <v>2880.7</v>
      </c>
      <c r="U121" s="81">
        <v>456.55</v>
      </c>
      <c r="V121" s="81">
        <v>0</v>
      </c>
      <c r="W121" s="81"/>
      <c r="X121" s="81">
        <v>0</v>
      </c>
      <c r="Y121" s="81">
        <v>0</v>
      </c>
    </row>
    <row r="122" spans="1:25" s="104" customFormat="1" ht="19.5" customHeight="1">
      <c r="A122" s="130">
        <v>3213</v>
      </c>
      <c r="B122" s="146" t="s">
        <v>46</v>
      </c>
      <c r="C122" s="219">
        <v>2700</v>
      </c>
      <c r="D122" s="53">
        <f t="shared" si="20"/>
        <v>2550</v>
      </c>
      <c r="E122" s="57">
        <v>0</v>
      </c>
      <c r="F122" s="57">
        <v>0</v>
      </c>
      <c r="G122" s="292">
        <v>0</v>
      </c>
      <c r="H122" s="57">
        <v>1500</v>
      </c>
      <c r="I122" s="292">
        <v>0</v>
      </c>
      <c r="J122" s="292">
        <v>100</v>
      </c>
      <c r="K122" s="292">
        <v>100</v>
      </c>
      <c r="L122" s="57">
        <v>0</v>
      </c>
      <c r="M122" s="53">
        <v>250</v>
      </c>
      <c r="N122" s="53">
        <v>600</v>
      </c>
      <c r="O122" s="53">
        <v>0</v>
      </c>
      <c r="P122" s="53">
        <v>0</v>
      </c>
      <c r="Q122" s="53">
        <v>0</v>
      </c>
      <c r="R122" s="91">
        <v>0</v>
      </c>
      <c r="S122" s="81">
        <v>0</v>
      </c>
      <c r="T122" s="81">
        <v>0</v>
      </c>
      <c r="U122" s="81">
        <v>0</v>
      </c>
      <c r="V122" s="81">
        <v>0</v>
      </c>
      <c r="W122" s="81"/>
      <c r="X122" s="81"/>
      <c r="Y122" s="81"/>
    </row>
    <row r="123" spans="1:25" s="104" customFormat="1" ht="19.5" customHeight="1">
      <c r="A123" s="130">
        <v>3214</v>
      </c>
      <c r="B123" s="146" t="s">
        <v>80</v>
      </c>
      <c r="C123" s="219">
        <v>350</v>
      </c>
      <c r="D123" s="53">
        <f t="shared" si="20"/>
        <v>350</v>
      </c>
      <c r="E123" s="57">
        <v>0</v>
      </c>
      <c r="F123" s="57">
        <v>0</v>
      </c>
      <c r="G123" s="57">
        <v>0</v>
      </c>
      <c r="H123" s="57">
        <v>100</v>
      </c>
      <c r="I123" s="57">
        <v>0</v>
      </c>
      <c r="J123" s="57">
        <v>0</v>
      </c>
      <c r="K123" s="57">
        <v>0</v>
      </c>
      <c r="L123" s="57">
        <v>0</v>
      </c>
      <c r="M123" s="53">
        <v>200</v>
      </c>
      <c r="N123" s="53">
        <v>50</v>
      </c>
      <c r="O123" s="53">
        <v>0</v>
      </c>
      <c r="P123" s="53">
        <v>0</v>
      </c>
      <c r="Q123" s="53">
        <v>0</v>
      </c>
      <c r="R123" s="91">
        <v>0</v>
      </c>
      <c r="S123" s="81">
        <v>0</v>
      </c>
      <c r="T123" s="81">
        <v>0</v>
      </c>
      <c r="U123" s="81">
        <v>0</v>
      </c>
      <c r="V123" s="81">
        <v>0</v>
      </c>
      <c r="W123" s="81"/>
      <c r="X123" s="81"/>
      <c r="Y123" s="81"/>
    </row>
    <row r="124" spans="1:25" s="113" customFormat="1" ht="19.5" customHeight="1">
      <c r="A124" s="335">
        <v>322</v>
      </c>
      <c r="B124" s="355" t="s">
        <v>38</v>
      </c>
      <c r="C124" s="354">
        <v>15400</v>
      </c>
      <c r="D124" s="337">
        <f t="shared" si="20"/>
        <v>34043.56</v>
      </c>
      <c r="E124" s="337">
        <f>SUM(E125:E130)</f>
        <v>700</v>
      </c>
      <c r="F124" s="337">
        <f aca="true" t="shared" si="23" ref="F124:N124">SUM(F125:F130)</f>
        <v>650</v>
      </c>
      <c r="G124" s="337">
        <f t="shared" si="23"/>
        <v>2800</v>
      </c>
      <c r="H124" s="337">
        <f t="shared" si="23"/>
        <v>21150</v>
      </c>
      <c r="I124" s="337">
        <f t="shared" si="23"/>
        <v>960</v>
      </c>
      <c r="J124" s="337">
        <f t="shared" si="23"/>
        <v>1200</v>
      </c>
      <c r="K124" s="337">
        <f t="shared" si="23"/>
        <v>650</v>
      </c>
      <c r="L124" s="337">
        <f>SUM(L125:L130)</f>
        <v>900</v>
      </c>
      <c r="M124" s="337">
        <f t="shared" si="23"/>
        <v>1300</v>
      </c>
      <c r="N124" s="337">
        <f t="shared" si="23"/>
        <v>150</v>
      </c>
      <c r="O124" s="337">
        <f aca="true" t="shared" si="24" ref="O124:Y124">SUM(O125:O130)</f>
        <v>0</v>
      </c>
      <c r="P124" s="337">
        <f>SUM(P125:P130)</f>
        <v>2800</v>
      </c>
      <c r="Q124" s="337">
        <f t="shared" si="24"/>
        <v>0</v>
      </c>
      <c r="R124" s="348">
        <f t="shared" si="24"/>
        <v>431.84</v>
      </c>
      <c r="S124" s="348">
        <f t="shared" si="24"/>
        <v>100</v>
      </c>
      <c r="T124" s="348">
        <f t="shared" si="24"/>
        <v>0</v>
      </c>
      <c r="U124" s="348">
        <f t="shared" si="24"/>
        <v>0</v>
      </c>
      <c r="V124" s="348">
        <f t="shared" si="24"/>
        <v>0</v>
      </c>
      <c r="W124" s="348">
        <f t="shared" si="24"/>
        <v>0</v>
      </c>
      <c r="X124" s="347">
        <f>SUM(X125:X130)</f>
        <v>0</v>
      </c>
      <c r="Y124" s="347">
        <f t="shared" si="24"/>
        <v>251.72</v>
      </c>
    </row>
    <row r="125" spans="1:25" s="104" customFormat="1" ht="19.5" customHeight="1">
      <c r="A125" s="130">
        <v>3221</v>
      </c>
      <c r="B125" s="146" t="s">
        <v>13</v>
      </c>
      <c r="C125" s="219">
        <v>4150</v>
      </c>
      <c r="D125" s="53">
        <f t="shared" si="20"/>
        <v>6741.84</v>
      </c>
      <c r="E125" s="292">
        <v>700</v>
      </c>
      <c r="F125" s="292">
        <v>600</v>
      </c>
      <c r="G125" s="291">
        <v>300</v>
      </c>
      <c r="H125" s="53">
        <v>800</v>
      </c>
      <c r="I125" s="291">
        <v>860</v>
      </c>
      <c r="J125" s="291">
        <v>450</v>
      </c>
      <c r="K125" s="57">
        <v>150</v>
      </c>
      <c r="L125" s="57">
        <v>150</v>
      </c>
      <c r="M125" s="53">
        <v>650</v>
      </c>
      <c r="N125" s="53">
        <v>150</v>
      </c>
      <c r="O125" s="53">
        <v>0</v>
      </c>
      <c r="P125" s="53">
        <v>1400</v>
      </c>
      <c r="Q125" s="53">
        <v>0</v>
      </c>
      <c r="R125" s="91">
        <v>431.84</v>
      </c>
      <c r="S125" s="81">
        <v>0</v>
      </c>
      <c r="T125" s="81">
        <v>0</v>
      </c>
      <c r="U125" s="81">
        <v>0</v>
      </c>
      <c r="V125" s="81">
        <v>0</v>
      </c>
      <c r="W125" s="81">
        <v>0</v>
      </c>
      <c r="X125" s="81">
        <v>0</v>
      </c>
      <c r="Y125" s="81">
        <v>100</v>
      </c>
    </row>
    <row r="126" spans="1:25" s="104" customFormat="1" ht="19.5" customHeight="1">
      <c r="A126" s="130">
        <v>3222</v>
      </c>
      <c r="B126" s="146" t="s">
        <v>25</v>
      </c>
      <c r="C126" s="219">
        <v>5150</v>
      </c>
      <c r="D126" s="53">
        <f t="shared" si="20"/>
        <v>18450</v>
      </c>
      <c r="E126" s="57">
        <v>0</v>
      </c>
      <c r="F126" s="292">
        <v>50</v>
      </c>
      <c r="G126" s="291">
        <v>1000</v>
      </c>
      <c r="H126" s="291">
        <v>16500</v>
      </c>
      <c r="I126" s="53">
        <v>100</v>
      </c>
      <c r="J126" s="291">
        <v>50</v>
      </c>
      <c r="K126" s="57">
        <v>150</v>
      </c>
      <c r="L126" s="57">
        <v>350</v>
      </c>
      <c r="M126" s="53">
        <v>150</v>
      </c>
      <c r="N126" s="53">
        <v>0</v>
      </c>
      <c r="O126" s="53">
        <v>0</v>
      </c>
      <c r="P126" s="53">
        <v>0</v>
      </c>
      <c r="Q126" s="53">
        <v>0</v>
      </c>
      <c r="R126" s="91">
        <v>0</v>
      </c>
      <c r="S126" s="81">
        <v>100</v>
      </c>
      <c r="T126" s="81">
        <v>0</v>
      </c>
      <c r="U126" s="81">
        <v>0</v>
      </c>
      <c r="V126" s="81"/>
      <c r="W126" s="81"/>
      <c r="X126" s="81"/>
      <c r="Y126" s="81"/>
    </row>
    <row r="127" spans="1:25" s="104" customFormat="1" ht="19.5" customHeight="1">
      <c r="A127" s="130">
        <v>3223</v>
      </c>
      <c r="B127" s="146" t="s">
        <v>8</v>
      </c>
      <c r="C127" s="219">
        <v>2650</v>
      </c>
      <c r="D127" s="53">
        <f t="shared" si="20"/>
        <v>2250</v>
      </c>
      <c r="E127" s="57">
        <v>0</v>
      </c>
      <c r="F127" s="57">
        <v>0</v>
      </c>
      <c r="G127" s="291">
        <v>100</v>
      </c>
      <c r="H127" s="53">
        <v>2000</v>
      </c>
      <c r="I127" s="53">
        <v>0</v>
      </c>
      <c r="J127" s="53">
        <v>0</v>
      </c>
      <c r="K127" s="57">
        <v>100</v>
      </c>
      <c r="L127" s="57">
        <v>50</v>
      </c>
      <c r="M127" s="53">
        <v>0</v>
      </c>
      <c r="N127" s="53">
        <v>0</v>
      </c>
      <c r="O127" s="53">
        <v>0</v>
      </c>
      <c r="P127" s="53">
        <v>0</v>
      </c>
      <c r="Q127" s="53">
        <v>0</v>
      </c>
      <c r="R127" s="91">
        <v>0</v>
      </c>
      <c r="S127" s="81">
        <v>0</v>
      </c>
      <c r="T127" s="81">
        <v>0</v>
      </c>
      <c r="U127" s="81">
        <v>0</v>
      </c>
      <c r="V127" s="81"/>
      <c r="W127" s="81"/>
      <c r="X127" s="81"/>
      <c r="Y127" s="81"/>
    </row>
    <row r="128" spans="1:25" s="104" customFormat="1" ht="19.5" customHeight="1">
      <c r="A128" s="130">
        <v>3224</v>
      </c>
      <c r="B128" s="146" t="s">
        <v>48</v>
      </c>
      <c r="C128" s="219">
        <v>1100</v>
      </c>
      <c r="D128" s="53">
        <f t="shared" si="20"/>
        <v>1050</v>
      </c>
      <c r="E128" s="57">
        <v>0</v>
      </c>
      <c r="F128" s="57">
        <v>0</v>
      </c>
      <c r="G128" s="53">
        <v>150</v>
      </c>
      <c r="H128" s="53">
        <v>700</v>
      </c>
      <c r="I128" s="53">
        <v>0</v>
      </c>
      <c r="J128" s="291">
        <v>100</v>
      </c>
      <c r="K128" s="57">
        <v>100</v>
      </c>
      <c r="L128" s="57">
        <v>0</v>
      </c>
      <c r="M128" s="53">
        <v>0</v>
      </c>
      <c r="N128" s="53">
        <v>0</v>
      </c>
      <c r="O128" s="53">
        <v>0</v>
      </c>
      <c r="P128" s="53">
        <v>0</v>
      </c>
      <c r="Q128" s="53">
        <v>0</v>
      </c>
      <c r="R128" s="91">
        <v>0</v>
      </c>
      <c r="S128" s="81"/>
      <c r="T128" s="81"/>
      <c r="U128" s="81"/>
      <c r="V128" s="81"/>
      <c r="W128" s="81"/>
      <c r="X128" s="81"/>
      <c r="Y128" s="81"/>
    </row>
    <row r="129" spans="1:25" s="26" customFormat="1" ht="19.5" customHeight="1">
      <c r="A129" s="135">
        <v>3225</v>
      </c>
      <c r="B129" s="131" t="s">
        <v>14</v>
      </c>
      <c r="C129" s="53">
        <v>1400</v>
      </c>
      <c r="D129" s="53">
        <f t="shared" si="20"/>
        <v>3751.72</v>
      </c>
      <c r="E129" s="57">
        <v>0</v>
      </c>
      <c r="F129" s="57">
        <v>0</v>
      </c>
      <c r="G129" s="291">
        <v>1000</v>
      </c>
      <c r="H129" s="53">
        <v>1000</v>
      </c>
      <c r="I129" s="57">
        <v>0</v>
      </c>
      <c r="J129" s="292">
        <v>100</v>
      </c>
      <c r="K129" s="54">
        <v>100</v>
      </c>
      <c r="L129" s="54">
        <v>0</v>
      </c>
      <c r="M129" s="53">
        <v>0</v>
      </c>
      <c r="N129" s="53">
        <v>0</v>
      </c>
      <c r="O129" s="53">
        <v>0</v>
      </c>
      <c r="P129" s="53">
        <v>1400</v>
      </c>
      <c r="Q129" s="53">
        <v>0</v>
      </c>
      <c r="R129" s="91">
        <v>0</v>
      </c>
      <c r="S129" s="81"/>
      <c r="T129" s="81"/>
      <c r="U129" s="81"/>
      <c r="V129" s="81"/>
      <c r="W129" s="81"/>
      <c r="X129" s="81"/>
      <c r="Y129" s="81">
        <v>151.72</v>
      </c>
    </row>
    <row r="130" spans="1:25" s="26" customFormat="1" ht="19.5" customHeight="1">
      <c r="A130" s="149">
        <v>3227</v>
      </c>
      <c r="B130" s="150" t="s">
        <v>31</v>
      </c>
      <c r="C130" s="58">
        <v>950</v>
      </c>
      <c r="D130" s="53">
        <f t="shared" si="20"/>
        <v>1800</v>
      </c>
      <c r="E130" s="58">
        <v>0</v>
      </c>
      <c r="F130" s="58">
        <v>0</v>
      </c>
      <c r="G130" s="367">
        <v>250</v>
      </c>
      <c r="H130" s="58">
        <v>150</v>
      </c>
      <c r="I130" s="58">
        <v>0</v>
      </c>
      <c r="J130" s="367">
        <v>500</v>
      </c>
      <c r="K130" s="58">
        <v>50</v>
      </c>
      <c r="L130" s="58">
        <v>350</v>
      </c>
      <c r="M130" s="53">
        <v>500</v>
      </c>
      <c r="N130" s="53">
        <v>0</v>
      </c>
      <c r="O130" s="58">
        <v>0</v>
      </c>
      <c r="P130" s="58">
        <v>0</v>
      </c>
      <c r="Q130" s="58">
        <v>0</v>
      </c>
      <c r="R130" s="91">
        <v>0</v>
      </c>
      <c r="S130" s="81"/>
      <c r="T130" s="81"/>
      <c r="U130" s="81"/>
      <c r="V130" s="81"/>
      <c r="W130" s="81"/>
      <c r="X130" s="81"/>
      <c r="Y130" s="81"/>
    </row>
    <row r="131" spans="1:25" s="113" customFormat="1" ht="19.5" customHeight="1">
      <c r="A131" s="335">
        <v>323</v>
      </c>
      <c r="B131" s="336" t="s">
        <v>40</v>
      </c>
      <c r="C131" s="337">
        <v>148616</v>
      </c>
      <c r="D131" s="337">
        <f t="shared" si="20"/>
        <v>164293.77000000002</v>
      </c>
      <c r="E131" s="338">
        <f>E132+E133+E134+E135+E136+E137+E138</f>
        <v>0</v>
      </c>
      <c r="F131" s="338">
        <f>F132+F133+F134+F135+F136+F137+F138</f>
        <v>0</v>
      </c>
      <c r="G131" s="337">
        <f aca="true" t="shared" si="25" ref="G131:N131">SUM(G132:G138)</f>
        <v>1850</v>
      </c>
      <c r="H131" s="337">
        <f t="shared" si="25"/>
        <v>138150</v>
      </c>
      <c r="I131" s="337">
        <f t="shared" si="25"/>
        <v>1056</v>
      </c>
      <c r="J131" s="337">
        <f t="shared" si="25"/>
        <v>5760</v>
      </c>
      <c r="K131" s="338">
        <f>K132+K133+K134+K135+K136+K137+K138</f>
        <v>8300</v>
      </c>
      <c r="L131" s="337">
        <f>SUM(L132:L138)</f>
        <v>250</v>
      </c>
      <c r="M131" s="338">
        <f>M132+M133+M134+M135+M136+M137+M138</f>
        <v>5050</v>
      </c>
      <c r="N131" s="337">
        <f t="shared" si="25"/>
        <v>300</v>
      </c>
      <c r="O131" s="338">
        <f>O132+O133+O134+O135+O136+O137+O138</f>
        <v>0</v>
      </c>
      <c r="P131" s="338">
        <f>SUM(P132:P138)</f>
        <v>0</v>
      </c>
      <c r="Q131" s="338">
        <f aca="true" t="shared" si="26" ref="Q131:Y131">SUM(Q132:Q138)</f>
        <v>0</v>
      </c>
      <c r="R131" s="348">
        <f t="shared" si="26"/>
        <v>0</v>
      </c>
      <c r="S131" s="348">
        <f t="shared" si="26"/>
        <v>848.66</v>
      </c>
      <c r="T131" s="348">
        <f t="shared" si="26"/>
        <v>0</v>
      </c>
      <c r="U131" s="348">
        <f t="shared" si="26"/>
        <v>0</v>
      </c>
      <c r="V131" s="348">
        <f t="shared" si="26"/>
        <v>1507.51</v>
      </c>
      <c r="W131" s="348">
        <f t="shared" si="26"/>
        <v>362.94</v>
      </c>
      <c r="X131" s="347">
        <f>SUM(X132:X138)</f>
        <v>858.66</v>
      </c>
      <c r="Y131" s="347">
        <f t="shared" si="26"/>
        <v>0</v>
      </c>
    </row>
    <row r="132" spans="1:25" s="104" customFormat="1" ht="19.5" customHeight="1">
      <c r="A132" s="130">
        <v>3231</v>
      </c>
      <c r="B132" s="146" t="s">
        <v>49</v>
      </c>
      <c r="C132" s="219">
        <v>122300</v>
      </c>
      <c r="D132" s="53">
        <f>SUM(E132:R132)</f>
        <v>131900</v>
      </c>
      <c r="E132" s="57">
        <v>0</v>
      </c>
      <c r="F132" s="57">
        <v>0</v>
      </c>
      <c r="G132" s="57">
        <v>400</v>
      </c>
      <c r="H132" s="292">
        <v>130000</v>
      </c>
      <c r="I132" s="57">
        <v>300</v>
      </c>
      <c r="J132" s="292">
        <v>200</v>
      </c>
      <c r="K132" s="292">
        <v>100</v>
      </c>
      <c r="L132" s="57">
        <v>150</v>
      </c>
      <c r="M132" s="53">
        <v>650</v>
      </c>
      <c r="N132" s="291">
        <v>100</v>
      </c>
      <c r="O132" s="53">
        <v>0</v>
      </c>
      <c r="P132" s="53">
        <v>0</v>
      </c>
      <c r="Q132" s="53">
        <v>0</v>
      </c>
      <c r="R132" s="91">
        <v>0</v>
      </c>
      <c r="S132" s="81">
        <v>0</v>
      </c>
      <c r="T132" s="81">
        <v>0</v>
      </c>
      <c r="U132" s="81">
        <v>0</v>
      </c>
      <c r="V132" s="81">
        <v>0</v>
      </c>
      <c r="W132" s="81">
        <v>362.94</v>
      </c>
      <c r="X132" s="81">
        <v>858.66</v>
      </c>
      <c r="Y132" s="81">
        <v>0</v>
      </c>
    </row>
    <row r="133" spans="1:25" s="104" customFormat="1" ht="19.5" customHeight="1">
      <c r="A133" s="130">
        <v>3232</v>
      </c>
      <c r="B133" s="136" t="s">
        <v>15</v>
      </c>
      <c r="C133" s="222">
        <v>7100</v>
      </c>
      <c r="D133" s="53">
        <f aca="true" t="shared" si="27" ref="D133:D139">SUM(E133:Y133)</f>
        <v>8906.17</v>
      </c>
      <c r="E133" s="57">
        <v>0</v>
      </c>
      <c r="F133" s="57">
        <v>0</v>
      </c>
      <c r="G133" s="57">
        <v>300</v>
      </c>
      <c r="H133" s="57">
        <v>5900</v>
      </c>
      <c r="I133" s="57">
        <v>0</v>
      </c>
      <c r="J133" s="292">
        <v>150</v>
      </c>
      <c r="K133" s="292">
        <v>200</v>
      </c>
      <c r="L133" s="57">
        <v>0</v>
      </c>
      <c r="M133" s="53">
        <v>0</v>
      </c>
      <c r="N133" s="53">
        <v>0</v>
      </c>
      <c r="O133" s="53">
        <v>0</v>
      </c>
      <c r="P133" s="53">
        <v>0</v>
      </c>
      <c r="Q133" s="53">
        <v>0</v>
      </c>
      <c r="R133" s="91">
        <v>0</v>
      </c>
      <c r="S133" s="81">
        <v>848.66</v>
      </c>
      <c r="T133" s="81">
        <v>0</v>
      </c>
      <c r="U133" s="81">
        <v>0</v>
      </c>
      <c r="V133" s="81">
        <v>1507.51</v>
      </c>
      <c r="W133" s="81">
        <v>0</v>
      </c>
      <c r="X133" s="81">
        <v>0</v>
      </c>
      <c r="Y133" s="81">
        <v>0</v>
      </c>
    </row>
    <row r="134" spans="1:25" s="104" customFormat="1" ht="19.5" customHeight="1">
      <c r="A134" s="130">
        <v>3233</v>
      </c>
      <c r="B134" s="136" t="s">
        <v>16</v>
      </c>
      <c r="C134" s="222">
        <v>100</v>
      </c>
      <c r="D134" s="53">
        <f t="shared" si="27"/>
        <v>100</v>
      </c>
      <c r="E134" s="57">
        <v>0</v>
      </c>
      <c r="F134" s="57">
        <v>0</v>
      </c>
      <c r="G134" s="57">
        <v>0</v>
      </c>
      <c r="H134" s="57">
        <v>0</v>
      </c>
      <c r="I134" s="57">
        <v>0</v>
      </c>
      <c r="J134" s="57">
        <v>0</v>
      </c>
      <c r="K134" s="57">
        <v>0</v>
      </c>
      <c r="L134" s="57">
        <v>0</v>
      </c>
      <c r="M134" s="53">
        <v>100</v>
      </c>
      <c r="N134" s="53">
        <v>0</v>
      </c>
      <c r="O134" s="53">
        <v>0</v>
      </c>
      <c r="P134" s="53">
        <v>0</v>
      </c>
      <c r="Q134" s="53">
        <v>0</v>
      </c>
      <c r="R134" s="91">
        <v>0</v>
      </c>
      <c r="S134" s="81"/>
      <c r="T134" s="81"/>
      <c r="U134" s="81"/>
      <c r="V134" s="81"/>
      <c r="W134" s="81"/>
      <c r="X134" s="81"/>
      <c r="Y134" s="81"/>
    </row>
    <row r="135" spans="1:25" s="104" customFormat="1" ht="19.5" customHeight="1">
      <c r="A135" s="130">
        <v>3236</v>
      </c>
      <c r="B135" s="146" t="s">
        <v>78</v>
      </c>
      <c r="C135" s="219">
        <v>500</v>
      </c>
      <c r="D135" s="53">
        <f t="shared" si="27"/>
        <v>650</v>
      </c>
      <c r="E135" s="57">
        <v>0</v>
      </c>
      <c r="F135" s="57">
        <v>0</v>
      </c>
      <c r="G135" s="57">
        <v>150</v>
      </c>
      <c r="H135" s="57">
        <v>400</v>
      </c>
      <c r="I135" s="57">
        <v>0</v>
      </c>
      <c r="J135" s="57">
        <v>0</v>
      </c>
      <c r="K135" s="57">
        <v>0</v>
      </c>
      <c r="L135" s="57">
        <v>0</v>
      </c>
      <c r="M135" s="53">
        <v>0</v>
      </c>
      <c r="N135" s="53">
        <v>100</v>
      </c>
      <c r="O135" s="53">
        <v>0</v>
      </c>
      <c r="P135" s="53">
        <v>0</v>
      </c>
      <c r="Q135" s="53">
        <v>0</v>
      </c>
      <c r="R135" s="91">
        <v>0</v>
      </c>
      <c r="S135" s="81"/>
      <c r="T135" s="81"/>
      <c r="U135" s="81"/>
      <c r="V135" s="81"/>
      <c r="W135" s="81"/>
      <c r="X135" s="81"/>
      <c r="Y135" s="81"/>
    </row>
    <row r="136" spans="1:25" s="104" customFormat="1" ht="19.5" customHeight="1">
      <c r="A136" s="130">
        <v>3237</v>
      </c>
      <c r="B136" s="146" t="s">
        <v>17</v>
      </c>
      <c r="C136" s="219">
        <v>14960</v>
      </c>
      <c r="D136" s="53">
        <f t="shared" si="27"/>
        <v>17960</v>
      </c>
      <c r="E136" s="57">
        <v>0</v>
      </c>
      <c r="F136" s="57">
        <v>0</v>
      </c>
      <c r="G136" s="57">
        <v>850</v>
      </c>
      <c r="H136" s="57">
        <v>700</v>
      </c>
      <c r="I136" s="57">
        <v>0</v>
      </c>
      <c r="J136" s="57">
        <v>5310</v>
      </c>
      <c r="K136" s="292">
        <v>8000</v>
      </c>
      <c r="L136" s="57">
        <v>0</v>
      </c>
      <c r="M136" s="53">
        <v>3000</v>
      </c>
      <c r="N136" s="53">
        <v>100</v>
      </c>
      <c r="O136" s="53">
        <v>0</v>
      </c>
      <c r="P136" s="53">
        <v>0</v>
      </c>
      <c r="Q136" s="53">
        <v>0</v>
      </c>
      <c r="R136" s="91">
        <v>0</v>
      </c>
      <c r="S136" s="81"/>
      <c r="T136" s="81"/>
      <c r="U136" s="81"/>
      <c r="V136" s="81"/>
      <c r="W136" s="81"/>
      <c r="X136" s="81"/>
      <c r="Y136" s="81"/>
    </row>
    <row r="137" spans="1:25" s="26" customFormat="1" ht="19.5" customHeight="1">
      <c r="A137" s="135">
        <v>3238</v>
      </c>
      <c r="B137" s="131" t="s">
        <v>18</v>
      </c>
      <c r="C137" s="53">
        <v>1600</v>
      </c>
      <c r="D137" s="53">
        <f t="shared" si="27"/>
        <v>1550</v>
      </c>
      <c r="E137" s="53">
        <v>0</v>
      </c>
      <c r="F137" s="53">
        <v>0</v>
      </c>
      <c r="G137" s="53">
        <v>150</v>
      </c>
      <c r="H137" s="53">
        <v>600</v>
      </c>
      <c r="I137" s="53">
        <v>0</v>
      </c>
      <c r="J137" s="291">
        <v>50</v>
      </c>
      <c r="K137" s="53"/>
      <c r="L137" s="53">
        <v>100</v>
      </c>
      <c r="M137" s="53">
        <v>650</v>
      </c>
      <c r="N137" s="53">
        <v>0</v>
      </c>
      <c r="O137" s="53">
        <v>0</v>
      </c>
      <c r="P137" s="53">
        <v>0</v>
      </c>
      <c r="Q137" s="53">
        <v>0</v>
      </c>
      <c r="R137" s="91">
        <v>0</v>
      </c>
      <c r="S137" s="81"/>
      <c r="T137" s="81"/>
      <c r="U137" s="81"/>
      <c r="V137" s="81"/>
      <c r="W137" s="81"/>
      <c r="X137" s="81"/>
      <c r="Y137" s="81"/>
    </row>
    <row r="138" spans="1:25" s="104" customFormat="1" ht="19.5" customHeight="1">
      <c r="A138" s="130">
        <v>3239</v>
      </c>
      <c r="B138" s="146" t="s">
        <v>19</v>
      </c>
      <c r="C138" s="219">
        <v>2056</v>
      </c>
      <c r="D138" s="53">
        <f t="shared" si="27"/>
        <v>2006</v>
      </c>
      <c r="E138" s="57">
        <v>0</v>
      </c>
      <c r="F138" s="57">
        <v>0</v>
      </c>
      <c r="G138" s="53">
        <v>0</v>
      </c>
      <c r="H138" s="53">
        <v>550</v>
      </c>
      <c r="I138" s="53">
        <v>756</v>
      </c>
      <c r="J138" s="291">
        <v>50</v>
      </c>
      <c r="K138" s="57">
        <v>0</v>
      </c>
      <c r="L138" s="57">
        <v>0</v>
      </c>
      <c r="M138" s="53">
        <v>650</v>
      </c>
      <c r="N138" s="53">
        <v>0</v>
      </c>
      <c r="O138" s="53">
        <v>0</v>
      </c>
      <c r="P138" s="53">
        <v>0</v>
      </c>
      <c r="Q138" s="53">
        <v>0</v>
      </c>
      <c r="R138" s="91">
        <v>0</v>
      </c>
      <c r="S138" s="81"/>
      <c r="T138" s="81"/>
      <c r="U138" s="81"/>
      <c r="V138" s="81"/>
      <c r="W138" s="81"/>
      <c r="X138" s="81"/>
      <c r="Y138" s="81"/>
    </row>
    <row r="139" spans="1:25" s="113" customFormat="1" ht="19.5" customHeight="1">
      <c r="A139" s="335">
        <v>324</v>
      </c>
      <c r="B139" s="336" t="s">
        <v>51</v>
      </c>
      <c r="C139" s="337">
        <v>1350</v>
      </c>
      <c r="D139" s="337">
        <f t="shared" si="27"/>
        <v>2500</v>
      </c>
      <c r="E139" s="337">
        <f aca="true" t="shared" si="28" ref="E139:O139">E140</f>
        <v>0</v>
      </c>
      <c r="F139" s="337">
        <f t="shared" si="28"/>
        <v>0</v>
      </c>
      <c r="G139" s="337">
        <f t="shared" si="28"/>
        <v>0</v>
      </c>
      <c r="H139" s="337">
        <f t="shared" si="28"/>
        <v>1000</v>
      </c>
      <c r="I139" s="337">
        <f t="shared" si="28"/>
        <v>0</v>
      </c>
      <c r="J139" s="337">
        <f t="shared" si="28"/>
        <v>0</v>
      </c>
      <c r="K139" s="337">
        <f t="shared" si="28"/>
        <v>0</v>
      </c>
      <c r="L139" s="337">
        <f t="shared" si="28"/>
        <v>0</v>
      </c>
      <c r="M139" s="337">
        <f t="shared" si="28"/>
        <v>1350</v>
      </c>
      <c r="N139" s="337">
        <f t="shared" si="28"/>
        <v>150</v>
      </c>
      <c r="O139" s="337">
        <f t="shared" si="28"/>
        <v>0</v>
      </c>
      <c r="P139" s="337">
        <f aca="true" t="shared" si="29" ref="P139:Y139">P140</f>
        <v>0</v>
      </c>
      <c r="Q139" s="337">
        <f t="shared" si="29"/>
        <v>0</v>
      </c>
      <c r="R139" s="348">
        <f t="shared" si="29"/>
        <v>0</v>
      </c>
      <c r="S139" s="348">
        <f t="shared" si="29"/>
        <v>0</v>
      </c>
      <c r="T139" s="348">
        <f t="shared" si="29"/>
        <v>0</v>
      </c>
      <c r="U139" s="348">
        <f t="shared" si="29"/>
        <v>0</v>
      </c>
      <c r="V139" s="348">
        <f t="shared" si="29"/>
        <v>0</v>
      </c>
      <c r="W139" s="348">
        <f t="shared" si="29"/>
        <v>0</v>
      </c>
      <c r="X139" s="347">
        <f t="shared" si="29"/>
        <v>0</v>
      </c>
      <c r="Y139" s="347">
        <f t="shared" si="29"/>
        <v>0</v>
      </c>
    </row>
    <row r="140" spans="1:25" s="104" customFormat="1" ht="19.5" customHeight="1">
      <c r="A140" s="130">
        <v>3241</v>
      </c>
      <c r="B140" s="146" t="s">
        <v>52</v>
      </c>
      <c r="C140" s="219">
        <v>1350</v>
      </c>
      <c r="D140" s="53">
        <f>SUM(E140:R140)</f>
        <v>2500</v>
      </c>
      <c r="E140" s="57">
        <v>0</v>
      </c>
      <c r="F140" s="57">
        <v>0</v>
      </c>
      <c r="G140" s="53">
        <v>0</v>
      </c>
      <c r="H140" s="291">
        <v>1000</v>
      </c>
      <c r="I140" s="53">
        <v>0</v>
      </c>
      <c r="J140" s="53">
        <v>0</v>
      </c>
      <c r="K140" s="57">
        <v>0</v>
      </c>
      <c r="L140" s="57"/>
      <c r="M140" s="53">
        <v>1350</v>
      </c>
      <c r="N140" s="291">
        <v>150</v>
      </c>
      <c r="O140" s="53">
        <v>0</v>
      </c>
      <c r="P140" s="53">
        <v>0</v>
      </c>
      <c r="Q140" s="53">
        <v>0</v>
      </c>
      <c r="R140" s="91">
        <v>0</v>
      </c>
      <c r="S140" s="81"/>
      <c r="T140" s="81"/>
      <c r="U140" s="81"/>
      <c r="V140" s="81"/>
      <c r="W140" s="81"/>
      <c r="X140" s="81"/>
      <c r="Y140" s="81"/>
    </row>
    <row r="141" spans="1:25" s="104" customFormat="1" ht="31.5" customHeight="1">
      <c r="A141" s="356">
        <v>372</v>
      </c>
      <c r="B141" s="355" t="s">
        <v>136</v>
      </c>
      <c r="C141" s="354">
        <v>0</v>
      </c>
      <c r="D141" s="337">
        <f>SUM(E141:R141)</f>
        <v>0</v>
      </c>
      <c r="E141" s="357">
        <v>0</v>
      </c>
      <c r="F141" s="357">
        <v>0</v>
      </c>
      <c r="G141" s="358">
        <v>0</v>
      </c>
      <c r="H141" s="358">
        <v>0</v>
      </c>
      <c r="I141" s="358">
        <v>0</v>
      </c>
      <c r="J141" s="358">
        <v>0</v>
      </c>
      <c r="K141" s="357">
        <v>0</v>
      </c>
      <c r="L141" s="354">
        <f>L142</f>
        <v>0</v>
      </c>
      <c r="M141" s="354">
        <f>M142</f>
        <v>0</v>
      </c>
      <c r="N141" s="358"/>
      <c r="O141" s="358">
        <v>0</v>
      </c>
      <c r="P141" s="358">
        <v>0</v>
      </c>
      <c r="Q141" s="358">
        <v>0</v>
      </c>
      <c r="R141" s="359">
        <v>0</v>
      </c>
      <c r="S141" s="360"/>
      <c r="T141" s="360"/>
      <c r="U141" s="360"/>
      <c r="V141" s="360"/>
      <c r="W141" s="360"/>
      <c r="X141" s="360"/>
      <c r="Y141" s="360"/>
    </row>
    <row r="142" spans="1:25" s="104" customFormat="1" ht="18.75" customHeight="1">
      <c r="A142" s="152">
        <v>3722</v>
      </c>
      <c r="B142" s="153" t="s">
        <v>137</v>
      </c>
      <c r="C142" s="268">
        <v>0</v>
      </c>
      <c r="D142" s="53">
        <f>SUM(E142:R142)</f>
        <v>0</v>
      </c>
      <c r="E142" s="57">
        <v>0</v>
      </c>
      <c r="F142" s="57">
        <v>0</v>
      </c>
      <c r="G142" s="53">
        <v>0</v>
      </c>
      <c r="H142" s="53">
        <v>0</v>
      </c>
      <c r="I142" s="53">
        <v>0</v>
      </c>
      <c r="J142" s="53">
        <v>0</v>
      </c>
      <c r="K142" s="57">
        <v>0</v>
      </c>
      <c r="L142" s="57">
        <v>0</v>
      </c>
      <c r="M142" s="53">
        <v>0</v>
      </c>
      <c r="N142" s="53"/>
      <c r="O142" s="53">
        <v>0</v>
      </c>
      <c r="P142" s="53">
        <v>0</v>
      </c>
      <c r="Q142" s="53">
        <v>0</v>
      </c>
      <c r="R142" s="91">
        <v>0</v>
      </c>
      <c r="S142" s="81"/>
      <c r="T142" s="81"/>
      <c r="U142" s="81"/>
      <c r="V142" s="81"/>
      <c r="W142" s="81"/>
      <c r="X142" s="81"/>
      <c r="Y142" s="81"/>
    </row>
    <row r="143" spans="1:25" s="113" customFormat="1" ht="19.5" customHeight="1">
      <c r="A143" s="335">
        <v>329</v>
      </c>
      <c r="B143" s="336" t="s">
        <v>43</v>
      </c>
      <c r="C143" s="337">
        <v>2450</v>
      </c>
      <c r="D143" s="337">
        <f>SUM(E143:Y143)</f>
        <v>2800</v>
      </c>
      <c r="E143" s="337">
        <f>E144+E145+E146+E147+E149</f>
        <v>0</v>
      </c>
      <c r="F143" s="337">
        <f aca="true" t="shared" si="30" ref="F143:N143">F144+F145+F146+F147+F149</f>
        <v>50</v>
      </c>
      <c r="G143" s="337">
        <f t="shared" si="30"/>
        <v>300</v>
      </c>
      <c r="H143" s="337">
        <f>H144+H145+H146+H147+H148+H149</f>
        <v>950</v>
      </c>
      <c r="I143" s="337">
        <f t="shared" si="30"/>
        <v>0</v>
      </c>
      <c r="J143" s="337">
        <f>J144+J145+J146+J147+J149</f>
        <v>0</v>
      </c>
      <c r="K143" s="337">
        <f t="shared" si="30"/>
        <v>50</v>
      </c>
      <c r="L143" s="337">
        <f>L144+L145+L146+L147+L149</f>
        <v>0</v>
      </c>
      <c r="M143" s="337">
        <f t="shared" si="30"/>
        <v>550</v>
      </c>
      <c r="N143" s="337">
        <f t="shared" si="30"/>
        <v>500</v>
      </c>
      <c r="O143" s="337">
        <f>O144+O145+O146+O147+O149</f>
        <v>0</v>
      </c>
      <c r="P143" s="337">
        <f>SUM(P144:P149)</f>
        <v>400</v>
      </c>
      <c r="Q143" s="337">
        <f aca="true" t="shared" si="31" ref="Q143:Y143">SUM(Q144:Q149)</f>
        <v>0</v>
      </c>
      <c r="R143" s="348">
        <f t="shared" si="31"/>
        <v>0</v>
      </c>
      <c r="S143" s="348">
        <f t="shared" si="31"/>
        <v>0</v>
      </c>
      <c r="T143" s="348">
        <f t="shared" si="31"/>
        <v>0</v>
      </c>
      <c r="U143" s="348">
        <f t="shared" si="31"/>
        <v>0</v>
      </c>
      <c r="V143" s="348">
        <f t="shared" si="31"/>
        <v>0</v>
      </c>
      <c r="W143" s="348">
        <f t="shared" si="31"/>
        <v>0</v>
      </c>
      <c r="X143" s="347">
        <f>SUM(X144:X149)</f>
        <v>0</v>
      </c>
      <c r="Y143" s="347">
        <f t="shared" si="31"/>
        <v>0</v>
      </c>
    </row>
    <row r="144" spans="1:25" s="113" customFormat="1" ht="19.5" customHeight="1">
      <c r="A144" s="135">
        <v>3291</v>
      </c>
      <c r="B144" s="131" t="s">
        <v>81</v>
      </c>
      <c r="C144" s="53">
        <v>0</v>
      </c>
      <c r="D144" s="53">
        <f aca="true" t="shared" si="32" ref="D144:D149">SUM(E144:R144)</f>
        <v>0</v>
      </c>
      <c r="E144" s="53">
        <v>0</v>
      </c>
      <c r="F144" s="53">
        <v>0</v>
      </c>
      <c r="G144" s="51">
        <v>0</v>
      </c>
      <c r="H144" s="53">
        <v>0</v>
      </c>
      <c r="I144" s="51">
        <v>0</v>
      </c>
      <c r="J144" s="53">
        <v>0</v>
      </c>
      <c r="K144" s="51">
        <v>0</v>
      </c>
      <c r="L144" s="51">
        <v>0</v>
      </c>
      <c r="M144" s="51">
        <v>0</v>
      </c>
      <c r="N144" s="51"/>
      <c r="O144" s="51">
        <v>0</v>
      </c>
      <c r="P144" s="51">
        <v>0</v>
      </c>
      <c r="Q144" s="51">
        <v>0</v>
      </c>
      <c r="R144" s="90">
        <v>0</v>
      </c>
      <c r="S144" s="80"/>
      <c r="T144" s="80"/>
      <c r="U144" s="80"/>
      <c r="V144" s="80"/>
      <c r="W144" s="80"/>
      <c r="X144" s="80"/>
      <c r="Y144" s="80"/>
    </row>
    <row r="145" spans="1:25" s="26" customFormat="1" ht="19.5" customHeight="1">
      <c r="A145" s="135">
        <v>3292</v>
      </c>
      <c r="B145" s="131" t="s">
        <v>20</v>
      </c>
      <c r="C145" s="53">
        <v>1100</v>
      </c>
      <c r="D145" s="53">
        <f t="shared" si="32"/>
        <v>1100</v>
      </c>
      <c r="E145" s="57">
        <v>0</v>
      </c>
      <c r="F145" s="57">
        <v>0</v>
      </c>
      <c r="G145" s="53">
        <v>200</v>
      </c>
      <c r="H145" s="53">
        <v>700</v>
      </c>
      <c r="I145" s="53">
        <v>0</v>
      </c>
      <c r="J145" s="53">
        <v>0</v>
      </c>
      <c r="K145" s="57">
        <v>0</v>
      </c>
      <c r="L145" s="57">
        <v>0</v>
      </c>
      <c r="M145" s="53">
        <v>200</v>
      </c>
      <c r="N145" s="53">
        <v>0</v>
      </c>
      <c r="O145" s="53">
        <v>0</v>
      </c>
      <c r="P145" s="53">
        <v>0</v>
      </c>
      <c r="Q145" s="53">
        <v>0</v>
      </c>
      <c r="R145" s="91">
        <v>0</v>
      </c>
      <c r="S145" s="81"/>
      <c r="T145" s="81"/>
      <c r="U145" s="81"/>
      <c r="V145" s="81"/>
      <c r="W145" s="81"/>
      <c r="X145" s="81"/>
      <c r="Y145" s="81"/>
    </row>
    <row r="146" spans="1:25" s="26" customFormat="1" ht="19.5" customHeight="1">
      <c r="A146" s="149">
        <v>3293</v>
      </c>
      <c r="B146" s="150" t="s">
        <v>21</v>
      </c>
      <c r="C146" s="58">
        <v>350</v>
      </c>
      <c r="D146" s="53">
        <f t="shared" si="32"/>
        <v>350</v>
      </c>
      <c r="E146" s="58">
        <v>0</v>
      </c>
      <c r="F146" s="58">
        <v>0</v>
      </c>
      <c r="G146" s="58">
        <v>0</v>
      </c>
      <c r="H146" s="58">
        <v>50</v>
      </c>
      <c r="I146" s="58">
        <v>0</v>
      </c>
      <c r="J146" s="58">
        <v>0</v>
      </c>
      <c r="K146" s="58">
        <v>0</v>
      </c>
      <c r="L146" s="58">
        <v>0</v>
      </c>
      <c r="M146" s="53">
        <v>300</v>
      </c>
      <c r="N146" s="53">
        <v>0</v>
      </c>
      <c r="O146" s="58">
        <v>0</v>
      </c>
      <c r="P146" s="58">
        <v>0</v>
      </c>
      <c r="Q146" s="58">
        <v>0</v>
      </c>
      <c r="R146" s="91">
        <v>0</v>
      </c>
      <c r="S146" s="81"/>
      <c r="T146" s="81"/>
      <c r="U146" s="81"/>
      <c r="V146" s="81"/>
      <c r="W146" s="81"/>
      <c r="X146" s="81"/>
      <c r="Y146" s="81"/>
    </row>
    <row r="147" spans="1:25" s="26" customFormat="1" ht="19.5" customHeight="1">
      <c r="A147" s="149">
        <v>3294</v>
      </c>
      <c r="B147" s="150" t="s">
        <v>28</v>
      </c>
      <c r="C147" s="58">
        <v>100</v>
      </c>
      <c r="D147" s="53">
        <f t="shared" si="32"/>
        <v>100</v>
      </c>
      <c r="E147" s="58">
        <v>0</v>
      </c>
      <c r="F147" s="58">
        <v>0</v>
      </c>
      <c r="G147" s="58">
        <v>0</v>
      </c>
      <c r="H147" s="58">
        <v>100</v>
      </c>
      <c r="I147" s="58">
        <v>0</v>
      </c>
      <c r="J147" s="58">
        <v>0</v>
      </c>
      <c r="K147" s="58">
        <v>0</v>
      </c>
      <c r="L147" s="58">
        <v>0</v>
      </c>
      <c r="M147" s="53">
        <v>0</v>
      </c>
      <c r="N147" s="53">
        <v>0</v>
      </c>
      <c r="O147" s="58">
        <v>0</v>
      </c>
      <c r="P147" s="58">
        <v>0</v>
      </c>
      <c r="Q147" s="58">
        <v>0</v>
      </c>
      <c r="R147" s="91">
        <v>0</v>
      </c>
      <c r="S147" s="81"/>
      <c r="T147" s="81"/>
      <c r="U147" s="81"/>
      <c r="V147" s="81"/>
      <c r="W147" s="81"/>
      <c r="X147" s="81"/>
      <c r="Y147" s="81"/>
    </row>
    <row r="148" spans="1:25" s="26" customFormat="1" ht="19.5" customHeight="1">
      <c r="A148" s="149">
        <v>3296</v>
      </c>
      <c r="B148" s="150" t="s">
        <v>168</v>
      </c>
      <c r="C148" s="58">
        <v>0</v>
      </c>
      <c r="D148" s="53">
        <f t="shared" si="32"/>
        <v>0</v>
      </c>
      <c r="E148" s="58">
        <v>0</v>
      </c>
      <c r="F148" s="58">
        <v>0</v>
      </c>
      <c r="G148" s="58">
        <v>0</v>
      </c>
      <c r="H148" s="58">
        <v>0</v>
      </c>
      <c r="I148" s="58">
        <v>0</v>
      </c>
      <c r="J148" s="58">
        <v>0</v>
      </c>
      <c r="K148" s="58">
        <v>0</v>
      </c>
      <c r="L148" s="58">
        <v>0</v>
      </c>
      <c r="M148" s="53">
        <v>0</v>
      </c>
      <c r="N148" s="53">
        <v>0</v>
      </c>
      <c r="O148" s="58">
        <v>0</v>
      </c>
      <c r="P148" s="58">
        <v>0</v>
      </c>
      <c r="Q148" s="58">
        <v>0</v>
      </c>
      <c r="R148" s="91">
        <v>0</v>
      </c>
      <c r="S148" s="81">
        <v>0</v>
      </c>
      <c r="T148" s="81">
        <v>0</v>
      </c>
      <c r="U148" s="81">
        <v>0</v>
      </c>
      <c r="V148" s="81">
        <v>0</v>
      </c>
      <c r="W148" s="81">
        <v>0</v>
      </c>
      <c r="X148" s="81">
        <v>0</v>
      </c>
      <c r="Y148" s="81">
        <v>0</v>
      </c>
    </row>
    <row r="149" spans="1:25" s="104" customFormat="1" ht="19.5" customHeight="1">
      <c r="A149" s="130">
        <v>3299</v>
      </c>
      <c r="B149" s="136" t="s">
        <v>11</v>
      </c>
      <c r="C149" s="222">
        <v>900</v>
      </c>
      <c r="D149" s="53">
        <f t="shared" si="32"/>
        <v>1250</v>
      </c>
      <c r="E149" s="57">
        <v>0</v>
      </c>
      <c r="F149" s="292">
        <v>50</v>
      </c>
      <c r="G149" s="57">
        <v>100</v>
      </c>
      <c r="H149" s="57">
        <v>100</v>
      </c>
      <c r="I149" s="57">
        <v>0</v>
      </c>
      <c r="J149" s="57">
        <v>0</v>
      </c>
      <c r="K149" s="57">
        <v>50</v>
      </c>
      <c r="L149" s="57">
        <v>0</v>
      </c>
      <c r="M149" s="53">
        <v>50</v>
      </c>
      <c r="N149" s="53">
        <v>500</v>
      </c>
      <c r="O149" s="53">
        <v>0</v>
      </c>
      <c r="P149" s="53">
        <v>400</v>
      </c>
      <c r="Q149" s="53">
        <v>0</v>
      </c>
      <c r="R149" s="91">
        <v>0</v>
      </c>
      <c r="S149" s="81"/>
      <c r="T149" s="81"/>
      <c r="U149" s="81"/>
      <c r="V149" s="81"/>
      <c r="W149" s="81"/>
      <c r="X149" s="81"/>
      <c r="Y149" s="81"/>
    </row>
    <row r="150" spans="1:25" s="113" customFormat="1" ht="19.5" customHeight="1">
      <c r="A150" s="335">
        <v>34</v>
      </c>
      <c r="B150" s="352" t="s">
        <v>169</v>
      </c>
      <c r="C150" s="353">
        <v>0</v>
      </c>
      <c r="D150" s="337">
        <f>D151</f>
        <v>0</v>
      </c>
      <c r="E150" s="354">
        <f>E151</f>
        <v>0</v>
      </c>
      <c r="F150" s="354">
        <f>F151</f>
        <v>0</v>
      </c>
      <c r="G150" s="354">
        <f aca="true" t="shared" si="33" ref="G150:Y150">G151</f>
        <v>0</v>
      </c>
      <c r="H150" s="354">
        <f t="shared" si="33"/>
        <v>0</v>
      </c>
      <c r="I150" s="354">
        <f t="shared" si="33"/>
        <v>0</v>
      </c>
      <c r="J150" s="354">
        <f t="shared" si="33"/>
        <v>0</v>
      </c>
      <c r="K150" s="354">
        <f t="shared" si="33"/>
        <v>0</v>
      </c>
      <c r="L150" s="354">
        <f t="shared" si="33"/>
        <v>0</v>
      </c>
      <c r="M150" s="354">
        <f t="shared" si="33"/>
        <v>0</v>
      </c>
      <c r="N150" s="354">
        <f t="shared" si="33"/>
        <v>0</v>
      </c>
      <c r="O150" s="354">
        <f t="shared" si="33"/>
        <v>0</v>
      </c>
      <c r="P150" s="354">
        <f t="shared" si="33"/>
        <v>0</v>
      </c>
      <c r="Q150" s="354">
        <f t="shared" si="33"/>
        <v>0</v>
      </c>
      <c r="R150" s="354">
        <f t="shared" si="33"/>
        <v>0</v>
      </c>
      <c r="S150" s="354">
        <f t="shared" si="33"/>
        <v>0</v>
      </c>
      <c r="T150" s="354">
        <f t="shared" si="33"/>
        <v>0</v>
      </c>
      <c r="U150" s="354">
        <f t="shared" si="33"/>
        <v>0</v>
      </c>
      <c r="V150" s="354">
        <f t="shared" si="33"/>
        <v>0</v>
      </c>
      <c r="W150" s="354">
        <f t="shared" si="33"/>
        <v>0</v>
      </c>
      <c r="X150" s="354">
        <f t="shared" si="33"/>
        <v>0</v>
      </c>
      <c r="Y150" s="354">
        <f t="shared" si="33"/>
        <v>0</v>
      </c>
    </row>
    <row r="151" spans="1:25" s="104" customFormat="1" ht="19.5" customHeight="1">
      <c r="A151" s="130">
        <v>3433</v>
      </c>
      <c r="B151" s="136" t="s">
        <v>76</v>
      </c>
      <c r="C151" s="222">
        <v>0</v>
      </c>
      <c r="D151" s="53">
        <f>SUM(E151:Y151)</f>
        <v>0</v>
      </c>
      <c r="E151" s="57">
        <v>0</v>
      </c>
      <c r="F151" s="57">
        <v>0</v>
      </c>
      <c r="G151" s="57">
        <v>0</v>
      </c>
      <c r="H151" s="57">
        <v>0</v>
      </c>
      <c r="I151" s="57">
        <v>0</v>
      </c>
      <c r="J151" s="57">
        <v>0</v>
      </c>
      <c r="K151" s="57">
        <v>0</v>
      </c>
      <c r="L151" s="57">
        <v>0</v>
      </c>
      <c r="M151" s="53">
        <v>0</v>
      </c>
      <c r="N151" s="53">
        <v>0</v>
      </c>
      <c r="O151" s="53">
        <v>0</v>
      </c>
      <c r="P151" s="53">
        <v>0</v>
      </c>
      <c r="Q151" s="53">
        <v>0</v>
      </c>
      <c r="R151" s="91">
        <v>0</v>
      </c>
      <c r="S151" s="91">
        <v>0</v>
      </c>
      <c r="T151" s="91"/>
      <c r="U151" s="91"/>
      <c r="V151" s="91"/>
      <c r="W151" s="91"/>
      <c r="X151" s="81"/>
      <c r="Y151" s="81"/>
    </row>
    <row r="152" spans="1:25" s="113" customFormat="1" ht="19.5" customHeight="1">
      <c r="A152" s="335">
        <v>42</v>
      </c>
      <c r="B152" s="336" t="s">
        <v>53</v>
      </c>
      <c r="C152" s="337">
        <v>7171</v>
      </c>
      <c r="D152" s="337">
        <f aca="true" t="shared" si="34" ref="D152:K152">D153+D157</f>
        <v>12471</v>
      </c>
      <c r="E152" s="337">
        <f t="shared" si="34"/>
        <v>0</v>
      </c>
      <c r="F152" s="337">
        <f t="shared" si="34"/>
        <v>0</v>
      </c>
      <c r="G152" s="337">
        <f t="shared" si="34"/>
        <v>200</v>
      </c>
      <c r="H152" s="337">
        <f t="shared" si="34"/>
        <v>9150</v>
      </c>
      <c r="I152" s="337">
        <f t="shared" si="34"/>
        <v>0</v>
      </c>
      <c r="J152" s="337">
        <f t="shared" si="34"/>
        <v>500</v>
      </c>
      <c r="K152" s="337">
        <f t="shared" si="34"/>
        <v>400</v>
      </c>
      <c r="L152" s="337">
        <f aca="true" t="shared" si="35" ref="L152:S152">L153+L157</f>
        <v>200</v>
      </c>
      <c r="M152" s="337">
        <f t="shared" si="35"/>
        <v>1500</v>
      </c>
      <c r="N152" s="337">
        <f t="shared" si="35"/>
        <v>0</v>
      </c>
      <c r="O152" s="337">
        <f t="shared" si="35"/>
        <v>0</v>
      </c>
      <c r="P152" s="337">
        <f>P153+P157</f>
        <v>400</v>
      </c>
      <c r="Q152" s="337">
        <f t="shared" si="35"/>
        <v>121</v>
      </c>
      <c r="R152" s="348">
        <f t="shared" si="35"/>
        <v>0</v>
      </c>
      <c r="S152" s="348">
        <f t="shared" si="35"/>
        <v>0</v>
      </c>
      <c r="T152" s="348">
        <f aca="true" t="shared" si="36" ref="T152:Y152">T153+T157</f>
        <v>0</v>
      </c>
      <c r="U152" s="348">
        <f t="shared" si="36"/>
        <v>0</v>
      </c>
      <c r="V152" s="348">
        <f t="shared" si="36"/>
        <v>0</v>
      </c>
      <c r="W152" s="348">
        <f t="shared" si="36"/>
        <v>0</v>
      </c>
      <c r="X152" s="347">
        <f t="shared" si="36"/>
        <v>0</v>
      </c>
      <c r="Y152" s="347">
        <f t="shared" si="36"/>
        <v>0</v>
      </c>
    </row>
    <row r="153" spans="1:25" s="113" customFormat="1" ht="19.5" customHeight="1">
      <c r="A153" s="335">
        <v>422</v>
      </c>
      <c r="B153" s="336" t="s">
        <v>54</v>
      </c>
      <c r="C153" s="337">
        <v>7021</v>
      </c>
      <c r="D153" s="337">
        <f>SUM(E153:Y153)</f>
        <v>12321</v>
      </c>
      <c r="E153" s="337">
        <f aca="true" t="shared" si="37" ref="E153:K153">E154+E155+E156</f>
        <v>0</v>
      </c>
      <c r="F153" s="337">
        <f t="shared" si="37"/>
        <v>0</v>
      </c>
      <c r="G153" s="337">
        <f t="shared" si="37"/>
        <v>200</v>
      </c>
      <c r="H153" s="337">
        <f t="shared" si="37"/>
        <v>9000</v>
      </c>
      <c r="I153" s="337">
        <f t="shared" si="37"/>
        <v>0</v>
      </c>
      <c r="J153" s="337">
        <f t="shared" si="37"/>
        <v>500</v>
      </c>
      <c r="K153" s="337">
        <f t="shared" si="37"/>
        <v>400</v>
      </c>
      <c r="L153" s="337">
        <f aca="true" t="shared" si="38" ref="L153:S153">L154+L155+L156</f>
        <v>200</v>
      </c>
      <c r="M153" s="337">
        <f t="shared" si="38"/>
        <v>1500</v>
      </c>
      <c r="N153" s="337">
        <f t="shared" si="38"/>
        <v>0</v>
      </c>
      <c r="O153" s="337">
        <f t="shared" si="38"/>
        <v>0</v>
      </c>
      <c r="P153" s="337">
        <f>P154+P155+P156</f>
        <v>400</v>
      </c>
      <c r="Q153" s="337">
        <f t="shared" si="38"/>
        <v>121</v>
      </c>
      <c r="R153" s="348">
        <f t="shared" si="38"/>
        <v>0</v>
      </c>
      <c r="S153" s="348">
        <f t="shared" si="38"/>
        <v>0</v>
      </c>
      <c r="T153" s="348">
        <f aca="true" t="shared" si="39" ref="T153:Y153">T154+T155+T156</f>
        <v>0</v>
      </c>
      <c r="U153" s="348">
        <f t="shared" si="39"/>
        <v>0</v>
      </c>
      <c r="V153" s="348">
        <f t="shared" si="39"/>
        <v>0</v>
      </c>
      <c r="W153" s="348">
        <f t="shared" si="39"/>
        <v>0</v>
      </c>
      <c r="X153" s="347">
        <f t="shared" si="39"/>
        <v>0</v>
      </c>
      <c r="Y153" s="347">
        <f t="shared" si="39"/>
        <v>0</v>
      </c>
    </row>
    <row r="154" spans="1:25" s="104" customFormat="1" ht="19.5" customHeight="1">
      <c r="A154" s="130">
        <v>4221</v>
      </c>
      <c r="B154" s="146" t="s">
        <v>22</v>
      </c>
      <c r="C154" s="219">
        <v>5521</v>
      </c>
      <c r="D154" s="53">
        <f>SUM(E154:R154)</f>
        <v>8021</v>
      </c>
      <c r="E154" s="57">
        <v>0</v>
      </c>
      <c r="F154" s="57">
        <v>0</v>
      </c>
      <c r="G154" s="57">
        <v>100</v>
      </c>
      <c r="H154" s="292">
        <v>6000</v>
      </c>
      <c r="I154" s="57">
        <v>0</v>
      </c>
      <c r="J154" s="57">
        <v>0</v>
      </c>
      <c r="K154" s="57">
        <v>200</v>
      </c>
      <c r="L154" s="57">
        <v>100</v>
      </c>
      <c r="M154" s="53">
        <v>1500</v>
      </c>
      <c r="N154" s="53">
        <v>0</v>
      </c>
      <c r="O154" s="53">
        <v>0</v>
      </c>
      <c r="P154" s="53">
        <v>0</v>
      </c>
      <c r="Q154" s="53">
        <v>121</v>
      </c>
      <c r="R154" s="91">
        <v>0</v>
      </c>
      <c r="S154" s="81"/>
      <c r="T154" s="81"/>
      <c r="U154" s="81"/>
      <c r="V154" s="81"/>
      <c r="W154" s="81"/>
      <c r="X154" s="81"/>
      <c r="Y154" s="81"/>
    </row>
    <row r="155" spans="1:25" s="104" customFormat="1" ht="19.5" customHeight="1">
      <c r="A155" s="130">
        <v>4223</v>
      </c>
      <c r="B155" s="146" t="s">
        <v>55</v>
      </c>
      <c r="C155" s="219">
        <v>1050</v>
      </c>
      <c r="D155" s="53">
        <f>SUM(E155:R155)</f>
        <v>1050</v>
      </c>
      <c r="E155" s="57">
        <v>0</v>
      </c>
      <c r="F155" s="57">
        <v>0</v>
      </c>
      <c r="G155" s="53">
        <v>0</v>
      </c>
      <c r="H155" s="53">
        <v>500</v>
      </c>
      <c r="I155" s="53">
        <v>0</v>
      </c>
      <c r="J155" s="53">
        <v>300</v>
      </c>
      <c r="K155" s="57">
        <v>200</v>
      </c>
      <c r="L155" s="57">
        <v>50</v>
      </c>
      <c r="M155" s="53">
        <v>0</v>
      </c>
      <c r="N155" s="53">
        <v>0</v>
      </c>
      <c r="O155" s="53">
        <v>0</v>
      </c>
      <c r="P155" s="53">
        <v>0</v>
      </c>
      <c r="Q155" s="53">
        <v>0</v>
      </c>
      <c r="R155" s="91"/>
      <c r="S155" s="81"/>
      <c r="T155" s="81"/>
      <c r="U155" s="81"/>
      <c r="V155" s="81"/>
      <c r="W155" s="81"/>
      <c r="X155" s="81"/>
      <c r="Y155" s="81"/>
    </row>
    <row r="156" spans="1:25" s="104" customFormat="1" ht="19.5" customHeight="1">
      <c r="A156" s="130">
        <v>4227</v>
      </c>
      <c r="B156" s="146" t="s">
        <v>56</v>
      </c>
      <c r="C156" s="219">
        <v>450</v>
      </c>
      <c r="D156" s="53">
        <f>SUM(E156:R156)</f>
        <v>3250</v>
      </c>
      <c r="E156" s="57">
        <v>0</v>
      </c>
      <c r="F156" s="57">
        <v>0</v>
      </c>
      <c r="G156" s="53">
        <v>100</v>
      </c>
      <c r="H156" s="291">
        <v>2500</v>
      </c>
      <c r="I156" s="53">
        <v>0</v>
      </c>
      <c r="J156" s="53">
        <v>200</v>
      </c>
      <c r="K156" s="57">
        <v>0</v>
      </c>
      <c r="L156" s="57">
        <v>50</v>
      </c>
      <c r="M156" s="53">
        <v>0</v>
      </c>
      <c r="N156" s="53">
        <v>0</v>
      </c>
      <c r="O156" s="53">
        <v>0</v>
      </c>
      <c r="P156" s="53">
        <v>400</v>
      </c>
      <c r="Q156" s="53">
        <v>0</v>
      </c>
      <c r="R156" s="91"/>
      <c r="S156" s="81"/>
      <c r="T156" s="81"/>
      <c r="U156" s="81"/>
      <c r="V156" s="81"/>
      <c r="W156" s="81"/>
      <c r="X156" s="81"/>
      <c r="Y156" s="81"/>
    </row>
    <row r="157" spans="1:25" s="104" customFormat="1" ht="19.5" customHeight="1">
      <c r="A157" s="130">
        <v>4241</v>
      </c>
      <c r="B157" s="146" t="s">
        <v>82</v>
      </c>
      <c r="C157" s="219">
        <v>150</v>
      </c>
      <c r="D157" s="53">
        <f>SUM(E157:Y157)</f>
        <v>150</v>
      </c>
      <c r="E157" s="57">
        <v>0</v>
      </c>
      <c r="F157" s="57">
        <v>0</v>
      </c>
      <c r="G157" s="53">
        <v>0</v>
      </c>
      <c r="H157" s="53">
        <v>150</v>
      </c>
      <c r="I157" s="53">
        <v>0</v>
      </c>
      <c r="J157" s="53">
        <v>0</v>
      </c>
      <c r="K157" s="57">
        <v>0</v>
      </c>
      <c r="L157" s="57">
        <v>0</v>
      </c>
      <c r="M157" s="53">
        <v>0</v>
      </c>
      <c r="N157" s="53">
        <v>0</v>
      </c>
      <c r="O157" s="53">
        <v>0</v>
      </c>
      <c r="P157" s="53">
        <v>0</v>
      </c>
      <c r="Q157" s="53">
        <v>0</v>
      </c>
      <c r="R157" s="91"/>
      <c r="S157" s="81"/>
      <c r="T157" s="81"/>
      <c r="U157" s="81"/>
      <c r="V157" s="81"/>
      <c r="W157" s="81"/>
      <c r="X157" s="81"/>
      <c r="Y157" s="81"/>
    </row>
    <row r="158" spans="1:25" s="113" customFormat="1" ht="24.75" customHeight="1" thickBot="1">
      <c r="A158" s="234"/>
      <c r="B158" s="235" t="s">
        <v>29</v>
      </c>
      <c r="C158" s="244">
        <v>228570</v>
      </c>
      <c r="D158" s="365">
        <f>SUM(E158:Y158)</f>
        <v>275238.57999999996</v>
      </c>
      <c r="E158" s="236">
        <f>E152+E118+E110</f>
        <v>37403</v>
      </c>
      <c r="F158" s="236">
        <f aca="true" t="shared" si="40" ref="F158:N158">F152+F118+F110</f>
        <v>700</v>
      </c>
      <c r="G158" s="236">
        <f t="shared" si="40"/>
        <v>5150</v>
      </c>
      <c r="H158" s="236">
        <f>H152+H150+H118+H110</f>
        <v>174000</v>
      </c>
      <c r="I158" s="236">
        <f t="shared" si="40"/>
        <v>2256</v>
      </c>
      <c r="J158" s="236">
        <f>J152+J118+J110</f>
        <v>7960</v>
      </c>
      <c r="K158" s="236">
        <f t="shared" si="40"/>
        <v>9900</v>
      </c>
      <c r="L158" s="236">
        <f>L152+L118+L110</f>
        <v>1350</v>
      </c>
      <c r="M158" s="236">
        <f t="shared" si="40"/>
        <v>20400</v>
      </c>
      <c r="N158" s="236">
        <f t="shared" si="40"/>
        <v>3550</v>
      </c>
      <c r="O158" s="237">
        <f aca="true" t="shared" si="41" ref="O158:Y158">O152+O118+O110</f>
        <v>1150</v>
      </c>
      <c r="P158" s="238">
        <f>P152+P118+P110</f>
        <v>3600</v>
      </c>
      <c r="Q158" s="238">
        <f t="shared" si="41"/>
        <v>121</v>
      </c>
      <c r="R158" s="239">
        <f t="shared" si="41"/>
        <v>431.84</v>
      </c>
      <c r="S158" s="239">
        <f t="shared" si="41"/>
        <v>948.66</v>
      </c>
      <c r="T158" s="239">
        <f t="shared" si="41"/>
        <v>2880.7</v>
      </c>
      <c r="U158" s="239">
        <f t="shared" si="41"/>
        <v>456.55</v>
      </c>
      <c r="V158" s="239">
        <f t="shared" si="41"/>
        <v>1507.51</v>
      </c>
      <c r="W158" s="239">
        <f t="shared" si="41"/>
        <v>362.94</v>
      </c>
      <c r="X158" s="240">
        <f>X152+X118+X110</f>
        <v>858.66</v>
      </c>
      <c r="Y158" s="240">
        <f t="shared" si="41"/>
        <v>251.72</v>
      </c>
    </row>
    <row r="159" spans="1:16" s="134" customFormat="1" ht="17.25">
      <c r="A159" s="156"/>
      <c r="B159" s="157"/>
      <c r="C159" s="157"/>
      <c r="D159" s="103"/>
      <c r="E159" s="158"/>
      <c r="F159" s="103"/>
      <c r="G159" s="158"/>
      <c r="H159" s="158"/>
      <c r="I159" s="103"/>
      <c r="J159" s="103"/>
      <c r="K159" s="103"/>
      <c r="L159" s="103"/>
      <c r="M159" s="103"/>
      <c r="N159" s="103"/>
      <c r="O159" s="103"/>
      <c r="P159" s="103"/>
    </row>
    <row r="160" spans="1:16" s="104" customFormat="1" ht="14.25" customHeight="1">
      <c r="A160" s="124"/>
      <c r="B160" s="159"/>
      <c r="C160" s="159"/>
      <c r="D160" s="108"/>
      <c r="E160" s="160"/>
      <c r="F160" s="108"/>
      <c r="G160" s="108"/>
      <c r="H160" s="108"/>
      <c r="I160" s="108"/>
      <c r="J160" s="108"/>
      <c r="K160" s="108"/>
      <c r="L160" s="108"/>
      <c r="M160" s="108"/>
      <c r="N160" s="108"/>
      <c r="O160" s="108"/>
      <c r="P160" s="108"/>
    </row>
    <row r="161" spans="1:16" s="26" customFormat="1" ht="18">
      <c r="A161" s="283" t="s">
        <v>181</v>
      </c>
      <c r="B161" s="284"/>
      <c r="C161" s="284"/>
      <c r="D161" s="284"/>
      <c r="E161" s="284"/>
      <c r="F161" s="251"/>
      <c r="G161" s="284"/>
      <c r="H161" s="284"/>
      <c r="I161" s="284"/>
      <c r="J161" s="284"/>
      <c r="K161" s="284"/>
      <c r="L161" s="252" t="s">
        <v>171</v>
      </c>
      <c r="M161" s="252"/>
      <c r="N161" s="252"/>
      <c r="O161" s="285"/>
      <c r="P161" s="173"/>
    </row>
    <row r="162" spans="1:16" s="161" customFormat="1" ht="18">
      <c r="A162" s="385" t="s">
        <v>186</v>
      </c>
      <c r="B162" s="386"/>
      <c r="C162" s="386"/>
      <c r="D162" s="386"/>
      <c r="E162" s="286"/>
      <c r="F162" s="287"/>
      <c r="G162" s="286"/>
      <c r="H162" s="286"/>
      <c r="I162" s="286"/>
      <c r="J162" s="286"/>
      <c r="K162" s="286"/>
      <c r="L162" s="255"/>
      <c r="M162" s="255"/>
      <c r="N162" s="255"/>
      <c r="O162" s="288"/>
      <c r="P162" s="173"/>
    </row>
    <row r="163" spans="1:11" s="161" customFormat="1" ht="18" thickBot="1">
      <c r="A163" s="162"/>
      <c r="B163" s="162"/>
      <c r="C163" s="162"/>
      <c r="D163" s="162"/>
      <c r="E163" s="162"/>
      <c r="F163" s="162"/>
      <c r="G163" s="162"/>
      <c r="H163" s="162"/>
      <c r="I163" s="162"/>
      <c r="J163" s="162"/>
      <c r="K163" s="162"/>
    </row>
    <row r="164" spans="1:16" s="161" customFormat="1" ht="121.5">
      <c r="A164" s="163" t="s">
        <v>71</v>
      </c>
      <c r="B164" s="163" t="s">
        <v>2</v>
      </c>
      <c r="C164" s="163" t="s">
        <v>176</v>
      </c>
      <c r="D164" s="164" t="s">
        <v>177</v>
      </c>
      <c r="E164" s="165" t="s">
        <v>23</v>
      </c>
      <c r="F164" s="165" t="s">
        <v>148</v>
      </c>
      <c r="G164" s="166" t="s">
        <v>149</v>
      </c>
      <c r="H164" s="165" t="s">
        <v>150</v>
      </c>
      <c r="I164" s="165" t="s">
        <v>151</v>
      </c>
      <c r="J164" s="165" t="s">
        <v>152</v>
      </c>
      <c r="K164" s="165" t="s">
        <v>153</v>
      </c>
      <c r="L164" s="165" t="s">
        <v>154</v>
      </c>
      <c r="M164" s="165" t="s">
        <v>155</v>
      </c>
      <c r="N164" s="167" t="s">
        <v>156</v>
      </c>
      <c r="O164" s="165" t="s">
        <v>201</v>
      </c>
      <c r="P164" s="301"/>
    </row>
    <row r="165" spans="1:16" s="161" customFormat="1" ht="24.75" customHeight="1">
      <c r="A165" s="151">
        <v>32</v>
      </c>
      <c r="B165" s="151" t="s">
        <v>162</v>
      </c>
      <c r="C165" s="269">
        <v>0</v>
      </c>
      <c r="D165" s="56">
        <f>D166</f>
        <v>0</v>
      </c>
      <c r="E165" s="68">
        <f>E166</f>
        <v>0</v>
      </c>
      <c r="F165" s="69"/>
      <c r="G165" s="69"/>
      <c r="H165" s="69"/>
      <c r="I165" s="69"/>
      <c r="J165" s="69"/>
      <c r="K165" s="69"/>
      <c r="L165" s="69"/>
      <c r="M165" s="56"/>
      <c r="N165" s="56"/>
      <c r="O165" s="56"/>
      <c r="P165" s="297"/>
    </row>
    <row r="166" spans="1:16" s="161" customFormat="1" ht="24.75" customHeight="1">
      <c r="A166" s="152">
        <v>3239</v>
      </c>
      <c r="B166" s="168" t="s">
        <v>19</v>
      </c>
      <c r="C166" s="270">
        <v>0</v>
      </c>
      <c r="D166" s="70">
        <f>SUM(E166:K166)</f>
        <v>0</v>
      </c>
      <c r="E166" s="70">
        <v>0</v>
      </c>
      <c r="F166" s="56">
        <v>0</v>
      </c>
      <c r="G166" s="56">
        <v>0</v>
      </c>
      <c r="H166" s="56">
        <v>0</v>
      </c>
      <c r="I166" s="56">
        <v>0</v>
      </c>
      <c r="J166" s="56">
        <v>0</v>
      </c>
      <c r="K166" s="56">
        <v>0</v>
      </c>
      <c r="L166" s="56">
        <v>0</v>
      </c>
      <c r="M166" s="56">
        <v>0</v>
      </c>
      <c r="N166" s="56">
        <v>0</v>
      </c>
      <c r="O166" s="56"/>
      <c r="P166" s="297"/>
    </row>
    <row r="167" spans="1:16" s="161" customFormat="1" ht="24.75" customHeight="1">
      <c r="A167" s="151">
        <v>32</v>
      </c>
      <c r="B167" s="169" t="s">
        <v>73</v>
      </c>
      <c r="C167" s="269">
        <v>4000</v>
      </c>
      <c r="D167" s="51">
        <f>E167+F167+G167+H167+I167+J167+K167+L167+M167+N167</f>
        <v>2500</v>
      </c>
      <c r="E167" s="68">
        <f aca="true" t="shared" si="42" ref="E167:K167">E168</f>
        <v>2500</v>
      </c>
      <c r="F167" s="68">
        <f t="shared" si="42"/>
        <v>0</v>
      </c>
      <c r="G167" s="68">
        <f t="shared" si="42"/>
        <v>0</v>
      </c>
      <c r="H167" s="68">
        <f t="shared" si="42"/>
        <v>0</v>
      </c>
      <c r="I167" s="68">
        <f t="shared" si="42"/>
        <v>0</v>
      </c>
      <c r="J167" s="68">
        <f t="shared" si="42"/>
        <v>0</v>
      </c>
      <c r="K167" s="68">
        <f t="shared" si="42"/>
        <v>0</v>
      </c>
      <c r="L167" s="68">
        <f>L168</f>
        <v>0</v>
      </c>
      <c r="M167" s="68">
        <f>M168</f>
        <v>0</v>
      </c>
      <c r="N167" s="68">
        <f>N168</f>
        <v>0</v>
      </c>
      <c r="O167" s="68"/>
      <c r="P167" s="298"/>
    </row>
    <row r="168" spans="1:16" s="161" customFormat="1" ht="24.75" customHeight="1">
      <c r="A168" s="152">
        <v>3222</v>
      </c>
      <c r="B168" s="168" t="s">
        <v>74</v>
      </c>
      <c r="C168" s="270">
        <v>4000</v>
      </c>
      <c r="D168" s="70">
        <f>SUM(E168:K168)</f>
        <v>2500</v>
      </c>
      <c r="E168" s="361">
        <v>2500</v>
      </c>
      <c r="F168" s="70">
        <v>0</v>
      </c>
      <c r="G168" s="70">
        <v>0</v>
      </c>
      <c r="H168" s="70">
        <v>0</v>
      </c>
      <c r="I168" s="70">
        <v>0</v>
      </c>
      <c r="J168" s="70">
        <v>0</v>
      </c>
      <c r="K168" s="70">
        <v>0</v>
      </c>
      <c r="L168" s="70">
        <v>0</v>
      </c>
      <c r="M168" s="70">
        <v>0</v>
      </c>
      <c r="N168" s="70">
        <v>0</v>
      </c>
      <c r="O168" s="70"/>
      <c r="P168" s="299"/>
    </row>
    <row r="169" spans="1:16" s="161" customFormat="1" ht="24.75" customHeight="1">
      <c r="A169" s="241"/>
      <c r="B169" s="242" t="s">
        <v>75</v>
      </c>
      <c r="C169" s="271">
        <v>4000</v>
      </c>
      <c r="D169" s="243">
        <f>D167+D165</f>
        <v>2500</v>
      </c>
      <c r="E169" s="243">
        <f>E167+E165</f>
        <v>2500</v>
      </c>
      <c r="F169" s="243">
        <f aca="true" t="shared" si="43" ref="F169:K169">F167</f>
        <v>0</v>
      </c>
      <c r="G169" s="243">
        <f t="shared" si="43"/>
        <v>0</v>
      </c>
      <c r="H169" s="243">
        <f t="shared" si="43"/>
        <v>0</v>
      </c>
      <c r="I169" s="243">
        <f t="shared" si="43"/>
        <v>0</v>
      </c>
      <c r="J169" s="243">
        <f>J167</f>
        <v>0</v>
      </c>
      <c r="K169" s="243">
        <f t="shared" si="43"/>
        <v>0</v>
      </c>
      <c r="L169" s="243">
        <f>L167</f>
        <v>0</v>
      </c>
      <c r="M169" s="243">
        <f>M167</f>
        <v>0</v>
      </c>
      <c r="N169" s="243">
        <f>N167</f>
        <v>0</v>
      </c>
      <c r="O169" s="243"/>
      <c r="P169" s="298"/>
    </row>
    <row r="170" spans="1:16" s="26" customFormat="1" ht="16.5" customHeight="1">
      <c r="A170" s="170"/>
      <c r="B170" s="171"/>
      <c r="C170" s="171"/>
      <c r="D170" s="172"/>
      <c r="E170" s="173"/>
      <c r="F170" s="173"/>
      <c r="G170" s="173"/>
      <c r="H170" s="173"/>
      <c r="I170" s="173"/>
      <c r="J170" s="173"/>
      <c r="K170" s="173"/>
      <c r="L170" s="173"/>
      <c r="M170" s="173"/>
      <c r="N170" s="173"/>
      <c r="O170" s="173"/>
      <c r="P170" s="173"/>
    </row>
    <row r="171" spans="1:16" s="26" customFormat="1" ht="16.5" customHeight="1">
      <c r="A171" s="170"/>
      <c r="D171" s="53"/>
      <c r="E171" s="174"/>
      <c r="F171" s="173"/>
      <c r="G171" s="173"/>
      <c r="H171" s="173"/>
      <c r="I171" s="173"/>
      <c r="J171" s="173"/>
      <c r="K171" s="173"/>
      <c r="L171" s="173"/>
      <c r="M171" s="173"/>
      <c r="N171" s="173"/>
      <c r="O171" s="173"/>
      <c r="P171" s="173"/>
    </row>
    <row r="172" spans="1:16" s="179" customFormat="1" ht="16.5" customHeight="1">
      <c r="A172" s="175"/>
      <c r="B172" s="176" t="s">
        <v>83</v>
      </c>
      <c r="C172" s="176"/>
      <c r="D172" s="51"/>
      <c r="E172" s="177"/>
      <c r="F172" s="178"/>
      <c r="G172" s="178"/>
      <c r="H172" s="178"/>
      <c r="I172" s="178"/>
      <c r="J172" s="178"/>
      <c r="K172" s="178"/>
      <c r="L172" s="178"/>
      <c r="M172" s="178"/>
      <c r="N172" s="178"/>
      <c r="O172" s="178"/>
      <c r="P172" s="178"/>
    </row>
    <row r="173" spans="1:16" s="25" customFormat="1" ht="16.5" customHeight="1">
      <c r="A173" s="180"/>
      <c r="B173" s="181" t="s">
        <v>200</v>
      </c>
      <c r="C173" s="181"/>
      <c r="D173" s="362">
        <v>2500</v>
      </c>
      <c r="E173" s="174"/>
      <c r="F173" s="182"/>
      <c r="G173" s="182"/>
      <c r="H173" s="182"/>
      <c r="I173" s="182"/>
      <c r="J173" s="182"/>
      <c r="K173" s="182"/>
      <c r="L173" s="182"/>
      <c r="M173" s="182"/>
      <c r="N173" s="182"/>
      <c r="O173" s="182"/>
      <c r="P173" s="182"/>
    </row>
    <row r="174" spans="1:16" s="26" customFormat="1" ht="16.5" customHeight="1">
      <c r="A174" s="170"/>
      <c r="B174" s="183" t="s">
        <v>84</v>
      </c>
      <c r="C174" s="183"/>
      <c r="D174" s="51">
        <f>SUM(D172:D173)</f>
        <v>2500</v>
      </c>
      <c r="E174" s="174"/>
      <c r="F174" s="173"/>
      <c r="G174" s="173"/>
      <c r="H174" s="173"/>
      <c r="I174" s="173"/>
      <c r="J174" s="173"/>
      <c r="K174" s="173"/>
      <c r="L174" s="173"/>
      <c r="M174" s="173"/>
      <c r="N174" s="173"/>
      <c r="O174" s="173"/>
      <c r="P174" s="173"/>
    </row>
    <row r="175" spans="1:16" s="26" customFormat="1" ht="16.5" customHeight="1">
      <c r="A175" s="170"/>
      <c r="B175" s="184"/>
      <c r="C175" s="184"/>
      <c r="D175" s="185"/>
      <c r="E175" s="174"/>
      <c r="F175" s="173"/>
      <c r="G175" s="173"/>
      <c r="H175" s="173"/>
      <c r="I175" s="173"/>
      <c r="J175" s="173"/>
      <c r="K175" s="173"/>
      <c r="L175" s="173"/>
      <c r="M175" s="173"/>
      <c r="N175" s="173"/>
      <c r="O175" s="173"/>
      <c r="P175" s="173"/>
    </row>
    <row r="176" spans="1:16" s="26" customFormat="1" ht="16.5" customHeight="1">
      <c r="A176" s="170"/>
      <c r="B176" s="184"/>
      <c r="C176" s="184"/>
      <c r="D176" s="185"/>
      <c r="E176" s="174"/>
      <c r="F176" s="173"/>
      <c r="G176" s="173"/>
      <c r="H176" s="173"/>
      <c r="I176" s="173"/>
      <c r="J176" s="173"/>
      <c r="K176" s="173"/>
      <c r="L176" s="173"/>
      <c r="M176" s="173"/>
      <c r="N176" s="173"/>
      <c r="O176" s="173"/>
      <c r="P176" s="173"/>
    </row>
    <row r="177" spans="1:16" s="26" customFormat="1" ht="16.5" customHeight="1">
      <c r="A177" s="379" t="s">
        <v>182</v>
      </c>
      <c r="B177" s="380"/>
      <c r="C177" s="380"/>
      <c r="D177" s="380"/>
      <c r="E177" s="249" t="s">
        <v>171</v>
      </c>
      <c r="F177" s="173"/>
      <c r="G177" s="173"/>
      <c r="H177" s="173"/>
      <c r="I177" s="173"/>
      <c r="J177" s="173"/>
      <c r="K177" s="173"/>
      <c r="L177" s="173"/>
      <c r="M177" s="173"/>
      <c r="N177" s="173"/>
      <c r="O177" s="173"/>
      <c r="P177" s="173"/>
    </row>
    <row r="178" spans="1:5" s="26" customFormat="1" ht="16.5" customHeight="1">
      <c r="A178" s="409" t="s">
        <v>183</v>
      </c>
      <c r="B178" s="410"/>
      <c r="C178" s="410"/>
      <c r="D178" s="410"/>
      <c r="E178" s="250"/>
    </row>
    <row r="179" spans="1:5" s="26" customFormat="1" ht="81" customHeight="1">
      <c r="A179" s="245" t="s">
        <v>27</v>
      </c>
      <c r="B179" s="246" t="s">
        <v>2</v>
      </c>
      <c r="C179" s="246" t="s">
        <v>176</v>
      </c>
      <c r="D179" s="247" t="s">
        <v>177</v>
      </c>
      <c r="E179" s="248" t="s">
        <v>167</v>
      </c>
    </row>
    <row r="180" spans="1:5" s="26" customFormat="1" ht="16.5" customHeight="1">
      <c r="A180" s="74">
        <v>31</v>
      </c>
      <c r="B180" s="129" t="s">
        <v>44</v>
      </c>
      <c r="C180" s="51">
        <v>91520</v>
      </c>
      <c r="D180" s="50">
        <f>D181+D185+D183</f>
        <v>122754</v>
      </c>
      <c r="E180" s="51">
        <f>E181+E183+E185</f>
        <v>122754</v>
      </c>
    </row>
    <row r="181" spans="1:5" s="113" customFormat="1" ht="16.5" customHeight="1">
      <c r="A181" s="74">
        <v>311</v>
      </c>
      <c r="B181" s="129" t="s">
        <v>34</v>
      </c>
      <c r="C181" s="51">
        <v>74820</v>
      </c>
      <c r="D181" s="51">
        <f>E181</f>
        <v>101187</v>
      </c>
      <c r="E181" s="51">
        <f>E182</f>
        <v>101187</v>
      </c>
    </row>
    <row r="182" spans="1:5" s="26" customFormat="1" ht="16.5" customHeight="1">
      <c r="A182" s="135">
        <v>3111</v>
      </c>
      <c r="B182" s="131" t="s">
        <v>5</v>
      </c>
      <c r="C182" s="53">
        <v>74820</v>
      </c>
      <c r="D182" s="53">
        <f>SUM(E182:E182)</f>
        <v>101187</v>
      </c>
      <c r="E182" s="291">
        <v>101187</v>
      </c>
    </row>
    <row r="183" spans="1:5" s="26" customFormat="1" ht="16.5" customHeight="1">
      <c r="A183" s="74">
        <v>312</v>
      </c>
      <c r="B183" s="129" t="s">
        <v>6</v>
      </c>
      <c r="C183" s="51">
        <v>4500</v>
      </c>
      <c r="D183" s="51">
        <f>E183</f>
        <v>4850</v>
      </c>
      <c r="E183" s="55">
        <f>SUM(E184)</f>
        <v>4850</v>
      </c>
    </row>
    <row r="184" spans="1:5" s="26" customFormat="1" ht="16.5" customHeight="1">
      <c r="A184" s="135">
        <v>3121</v>
      </c>
      <c r="B184" s="131" t="s">
        <v>6</v>
      </c>
      <c r="C184" s="53">
        <v>4500</v>
      </c>
      <c r="D184" s="53">
        <f>SUM(E184:E184)</f>
        <v>4850</v>
      </c>
      <c r="E184" s="291">
        <v>4850</v>
      </c>
    </row>
    <row r="185" spans="1:5" s="26" customFormat="1" ht="16.5" customHeight="1">
      <c r="A185" s="69">
        <v>313</v>
      </c>
      <c r="B185" s="145" t="s">
        <v>35</v>
      </c>
      <c r="C185" s="56">
        <v>12200</v>
      </c>
      <c r="D185" s="51">
        <f>E185</f>
        <v>16717</v>
      </c>
      <c r="E185" s="56">
        <f>E186+E187</f>
        <v>16717</v>
      </c>
    </row>
    <row r="186" spans="1:5" s="26" customFormat="1" ht="16.5" customHeight="1">
      <c r="A186" s="135">
        <v>3132</v>
      </c>
      <c r="B186" s="131" t="s">
        <v>12</v>
      </c>
      <c r="C186" s="53">
        <v>12200</v>
      </c>
      <c r="D186" s="53">
        <f>SUM(E186:E186)</f>
        <v>16717</v>
      </c>
      <c r="E186" s="291">
        <v>16717</v>
      </c>
    </row>
    <row r="187" spans="1:5" s="26" customFormat="1" ht="16.5" customHeight="1">
      <c r="A187" s="130">
        <v>3133</v>
      </c>
      <c r="B187" s="146" t="s">
        <v>45</v>
      </c>
      <c r="C187" s="219">
        <v>0</v>
      </c>
      <c r="D187" s="53">
        <f>SUM(E187:E187)</f>
        <v>0</v>
      </c>
      <c r="E187" s="53">
        <v>0</v>
      </c>
    </row>
    <row r="188" spans="1:5" s="113" customFormat="1" ht="16.5" customHeight="1">
      <c r="A188" s="74">
        <v>32</v>
      </c>
      <c r="B188" s="147" t="s">
        <v>36</v>
      </c>
      <c r="C188" s="220">
        <v>2300</v>
      </c>
      <c r="D188" s="51">
        <f>D189+D194+D201+D209+D211</f>
        <v>3710</v>
      </c>
      <c r="E188" s="50">
        <f>E189+E194+E201+E209+E211</f>
        <v>3710</v>
      </c>
    </row>
    <row r="189" spans="1:5" s="186" customFormat="1" ht="16.5" customHeight="1">
      <c r="A189" s="74">
        <v>321</v>
      </c>
      <c r="B189" s="147" t="s">
        <v>37</v>
      </c>
      <c r="C189" s="220">
        <v>2300</v>
      </c>
      <c r="D189" s="51">
        <f>E189</f>
        <v>3710</v>
      </c>
      <c r="E189" s="51">
        <f>E190+E191+E192+E193</f>
        <v>3710</v>
      </c>
    </row>
    <row r="190" spans="1:5" s="113" customFormat="1" ht="16.5" customHeight="1">
      <c r="A190" s="135">
        <v>3212</v>
      </c>
      <c r="B190" s="131" t="s">
        <v>59</v>
      </c>
      <c r="C190" s="53">
        <v>2300</v>
      </c>
      <c r="D190" s="53">
        <f>SUM(E190:E190)</f>
        <v>3710</v>
      </c>
      <c r="E190" s="291">
        <v>3710</v>
      </c>
    </row>
    <row r="191" spans="1:5" s="26" customFormat="1" ht="16.5" customHeight="1">
      <c r="A191" s="135">
        <v>3211</v>
      </c>
      <c r="B191" s="187" t="s">
        <v>7</v>
      </c>
      <c r="C191" s="98">
        <v>0</v>
      </c>
      <c r="D191" s="53">
        <f>SUM(E191:E191)</f>
        <v>0</v>
      </c>
      <c r="E191" s="53">
        <v>0</v>
      </c>
    </row>
    <row r="192" spans="1:5" s="26" customFormat="1" ht="16.5" customHeight="1">
      <c r="A192" s="130">
        <v>3213</v>
      </c>
      <c r="B192" s="146" t="s">
        <v>46</v>
      </c>
      <c r="C192" s="219"/>
      <c r="D192" s="53">
        <f>SUM(E192:E192)</f>
        <v>0</v>
      </c>
      <c r="E192" s="53"/>
    </row>
    <row r="193" spans="1:5" s="26" customFormat="1" ht="16.5" customHeight="1">
      <c r="A193" s="130">
        <v>3214</v>
      </c>
      <c r="B193" s="146" t="s">
        <v>80</v>
      </c>
      <c r="C193" s="219"/>
      <c r="D193" s="53">
        <f>SUM(E193:E193)</f>
        <v>0</v>
      </c>
      <c r="E193" s="53"/>
    </row>
    <row r="194" spans="1:5" s="26" customFormat="1" ht="16.5" customHeight="1">
      <c r="A194" s="74">
        <v>322</v>
      </c>
      <c r="B194" s="148" t="s">
        <v>47</v>
      </c>
      <c r="C194" s="50">
        <v>0</v>
      </c>
      <c r="D194" s="51">
        <f>E194</f>
        <v>0</v>
      </c>
      <c r="E194" s="51">
        <f>SUM(E195:E200)</f>
        <v>0</v>
      </c>
    </row>
    <row r="195" spans="1:5" s="26" customFormat="1" ht="16.5" customHeight="1">
      <c r="A195" s="130">
        <v>3221</v>
      </c>
      <c r="B195" s="146" t="s">
        <v>13</v>
      </c>
      <c r="C195" s="219"/>
      <c r="D195" s="53">
        <f aca="true" t="shared" si="44" ref="D195:D200">SUM(E195:E195)</f>
        <v>0</v>
      </c>
      <c r="E195" s="53"/>
    </row>
    <row r="196" spans="1:5" s="113" customFormat="1" ht="16.5" customHeight="1">
      <c r="A196" s="130">
        <v>3222</v>
      </c>
      <c r="B196" s="146" t="s">
        <v>25</v>
      </c>
      <c r="C196" s="219"/>
      <c r="D196" s="53">
        <f t="shared" si="44"/>
        <v>0</v>
      </c>
      <c r="E196" s="53"/>
    </row>
    <row r="197" spans="1:5" s="26" customFormat="1" ht="16.5" customHeight="1">
      <c r="A197" s="130">
        <v>3223</v>
      </c>
      <c r="B197" s="146" t="s">
        <v>8</v>
      </c>
      <c r="C197" s="219"/>
      <c r="D197" s="53">
        <f t="shared" si="44"/>
        <v>0</v>
      </c>
      <c r="E197" s="53"/>
    </row>
    <row r="198" spans="1:5" s="113" customFormat="1" ht="16.5" customHeight="1">
      <c r="A198" s="130">
        <v>3224</v>
      </c>
      <c r="B198" s="146" t="s">
        <v>48</v>
      </c>
      <c r="C198" s="219"/>
      <c r="D198" s="53">
        <f t="shared" si="44"/>
        <v>0</v>
      </c>
      <c r="E198" s="53"/>
    </row>
    <row r="199" spans="1:5" s="26" customFormat="1" ht="16.5" customHeight="1">
      <c r="A199" s="135">
        <v>3225</v>
      </c>
      <c r="B199" s="131" t="s">
        <v>14</v>
      </c>
      <c r="C199" s="53"/>
      <c r="D199" s="53">
        <f t="shared" si="44"/>
        <v>0</v>
      </c>
      <c r="E199" s="53"/>
    </row>
    <row r="200" spans="1:5" s="113" customFormat="1" ht="16.5" customHeight="1">
      <c r="A200" s="149">
        <v>3227</v>
      </c>
      <c r="B200" s="150" t="s">
        <v>31</v>
      </c>
      <c r="C200" s="58"/>
      <c r="D200" s="53">
        <f t="shared" si="44"/>
        <v>0</v>
      </c>
      <c r="E200" s="58"/>
    </row>
    <row r="201" spans="1:5" s="26" customFormat="1" ht="16.5" customHeight="1">
      <c r="A201" s="132">
        <v>323</v>
      </c>
      <c r="B201" s="133" t="s">
        <v>40</v>
      </c>
      <c r="C201" s="221">
        <v>0</v>
      </c>
      <c r="D201" s="51">
        <f>E201</f>
        <v>0</v>
      </c>
      <c r="E201" s="52">
        <f>E202+E203+E204+E205+E206+E207+E208</f>
        <v>0</v>
      </c>
    </row>
    <row r="202" spans="1:5" s="26" customFormat="1" ht="16.5" customHeight="1">
      <c r="A202" s="130">
        <v>3231</v>
      </c>
      <c r="B202" s="146" t="s">
        <v>49</v>
      </c>
      <c r="C202" s="219"/>
      <c r="D202" s="53">
        <f aca="true" t="shared" si="45" ref="D202:D208">SUM(E202:E202)</f>
        <v>0</v>
      </c>
      <c r="E202" s="53"/>
    </row>
    <row r="203" spans="1:5" s="26" customFormat="1" ht="16.5" customHeight="1">
      <c r="A203" s="130">
        <v>3232</v>
      </c>
      <c r="B203" s="136" t="s">
        <v>15</v>
      </c>
      <c r="C203" s="222"/>
      <c r="D203" s="53">
        <f t="shared" si="45"/>
        <v>0</v>
      </c>
      <c r="E203" s="53"/>
    </row>
    <row r="204" spans="1:5" s="26" customFormat="1" ht="16.5" customHeight="1">
      <c r="A204" s="130">
        <v>3233</v>
      </c>
      <c r="B204" s="136" t="s">
        <v>16</v>
      </c>
      <c r="C204" s="222"/>
      <c r="D204" s="53">
        <f t="shared" si="45"/>
        <v>0</v>
      </c>
      <c r="E204" s="53"/>
    </row>
    <row r="205" spans="1:5" s="186" customFormat="1" ht="16.5" customHeight="1">
      <c r="A205" s="130">
        <v>3236</v>
      </c>
      <c r="B205" s="146" t="s">
        <v>78</v>
      </c>
      <c r="C205" s="219">
        <v>0</v>
      </c>
      <c r="D205" s="53">
        <f t="shared" si="45"/>
        <v>0</v>
      </c>
      <c r="E205" s="53">
        <v>0</v>
      </c>
    </row>
    <row r="206" spans="1:5" s="113" customFormat="1" ht="16.5" customHeight="1">
      <c r="A206" s="130">
        <v>3237</v>
      </c>
      <c r="B206" s="146" t="s">
        <v>17</v>
      </c>
      <c r="C206" s="219">
        <v>0</v>
      </c>
      <c r="D206" s="53">
        <f t="shared" si="45"/>
        <v>0</v>
      </c>
      <c r="E206" s="53">
        <v>0</v>
      </c>
    </row>
    <row r="207" spans="1:5" s="113" customFormat="1" ht="16.5" customHeight="1">
      <c r="A207" s="135">
        <v>3238</v>
      </c>
      <c r="B207" s="131" t="s">
        <v>18</v>
      </c>
      <c r="C207" s="53">
        <v>0</v>
      </c>
      <c r="D207" s="53">
        <f t="shared" si="45"/>
        <v>0</v>
      </c>
      <c r="E207" s="53">
        <v>0</v>
      </c>
    </row>
    <row r="208" spans="1:5" s="113" customFormat="1" ht="16.5" customHeight="1">
      <c r="A208" s="130">
        <v>3239</v>
      </c>
      <c r="B208" s="146" t="s">
        <v>19</v>
      </c>
      <c r="C208" s="219"/>
      <c r="D208" s="53">
        <f t="shared" si="45"/>
        <v>0</v>
      </c>
      <c r="E208" s="53"/>
    </row>
    <row r="209" spans="1:5" s="26" customFormat="1" ht="16.5" customHeight="1">
      <c r="A209" s="74">
        <v>324</v>
      </c>
      <c r="B209" s="129" t="s">
        <v>51</v>
      </c>
      <c r="C209" s="51">
        <v>0</v>
      </c>
      <c r="D209" s="51">
        <f>E209</f>
        <v>0</v>
      </c>
      <c r="E209" s="51">
        <f>E210</f>
        <v>0</v>
      </c>
    </row>
    <row r="210" spans="1:5" s="26" customFormat="1" ht="16.5" customHeight="1">
      <c r="A210" s="130">
        <v>3241</v>
      </c>
      <c r="B210" s="146" t="s">
        <v>52</v>
      </c>
      <c r="C210" s="219"/>
      <c r="D210" s="53">
        <f>SUM(E210:E210)</f>
        <v>0</v>
      </c>
      <c r="E210" s="53"/>
    </row>
    <row r="211" spans="1:5" s="113" customFormat="1" ht="16.5" customHeight="1">
      <c r="A211" s="74">
        <v>329</v>
      </c>
      <c r="B211" s="129" t="s">
        <v>43</v>
      </c>
      <c r="C211" s="51">
        <v>0</v>
      </c>
      <c r="D211" s="51">
        <f>E211</f>
        <v>0</v>
      </c>
      <c r="E211" s="51">
        <f>E212+E213+E214+E215+E216</f>
        <v>0</v>
      </c>
    </row>
    <row r="212" spans="1:5" s="113" customFormat="1" ht="16.5" customHeight="1">
      <c r="A212" s="135">
        <v>3291</v>
      </c>
      <c r="B212" s="131" t="s">
        <v>81</v>
      </c>
      <c r="C212" s="53"/>
      <c r="D212" s="53">
        <f>SUM(E212:E212)</f>
        <v>0</v>
      </c>
      <c r="E212" s="51"/>
    </row>
    <row r="213" spans="1:5" s="26" customFormat="1" ht="16.5" customHeight="1">
      <c r="A213" s="135">
        <v>3292</v>
      </c>
      <c r="B213" s="131" t="s">
        <v>20</v>
      </c>
      <c r="C213" s="53">
        <v>0</v>
      </c>
      <c r="D213" s="53">
        <f>SUM(E213:E213)</f>
        <v>0</v>
      </c>
      <c r="E213" s="53">
        <v>0</v>
      </c>
    </row>
    <row r="214" spans="1:5" s="26" customFormat="1" ht="16.5" customHeight="1">
      <c r="A214" s="149">
        <v>3293</v>
      </c>
      <c r="B214" s="150" t="s">
        <v>21</v>
      </c>
      <c r="C214" s="58"/>
      <c r="D214" s="53">
        <f>SUM(E214:E214)</f>
        <v>0</v>
      </c>
      <c r="E214" s="58"/>
    </row>
    <row r="215" spans="1:5" s="26" customFormat="1" ht="16.5" customHeight="1">
      <c r="A215" s="149">
        <v>3294</v>
      </c>
      <c r="B215" s="150" t="s">
        <v>28</v>
      </c>
      <c r="C215" s="58"/>
      <c r="D215" s="53">
        <f>SUM(E215:E215)</f>
        <v>0</v>
      </c>
      <c r="E215" s="58"/>
    </row>
    <row r="216" spans="1:5" s="26" customFormat="1" ht="16.5" customHeight="1">
      <c r="A216" s="130">
        <v>3299</v>
      </c>
      <c r="B216" s="136" t="s">
        <v>11</v>
      </c>
      <c r="C216" s="222"/>
      <c r="D216" s="53">
        <f>SUM(E216:E216)</f>
        <v>0</v>
      </c>
      <c r="E216" s="53"/>
    </row>
    <row r="217" spans="1:5" s="26" customFormat="1" ht="16.5" customHeight="1">
      <c r="A217" s="74">
        <v>42</v>
      </c>
      <c r="B217" s="129" t="s">
        <v>53</v>
      </c>
      <c r="C217" s="51">
        <v>0</v>
      </c>
      <c r="D217" s="51">
        <f>D218</f>
        <v>0</v>
      </c>
      <c r="E217" s="51">
        <f>E218</f>
        <v>0</v>
      </c>
    </row>
    <row r="218" spans="1:5" s="26" customFormat="1" ht="16.5" customHeight="1">
      <c r="A218" s="74">
        <v>422</v>
      </c>
      <c r="B218" s="129" t="s">
        <v>54</v>
      </c>
      <c r="C218" s="51">
        <v>0</v>
      </c>
      <c r="D218" s="51">
        <f>E218</f>
        <v>0</v>
      </c>
      <c r="E218" s="51">
        <f>E219+E220+E221+E222</f>
        <v>0</v>
      </c>
    </row>
    <row r="219" spans="1:5" s="113" customFormat="1" ht="16.5" customHeight="1">
      <c r="A219" s="130">
        <v>4221</v>
      </c>
      <c r="B219" s="146" t="s">
        <v>22</v>
      </c>
      <c r="C219" s="219"/>
      <c r="D219" s="53">
        <f>SUM(E219:E219)</f>
        <v>0</v>
      </c>
      <c r="E219" s="53"/>
    </row>
    <row r="220" spans="1:5" s="26" customFormat="1" ht="16.5" customHeight="1">
      <c r="A220" s="130">
        <v>4223</v>
      </c>
      <c r="B220" s="146" t="s">
        <v>55</v>
      </c>
      <c r="C220" s="219"/>
      <c r="D220" s="53">
        <f>SUM(E220:E220)</f>
        <v>0</v>
      </c>
      <c r="E220" s="53"/>
    </row>
    <row r="221" spans="1:5" s="113" customFormat="1" ht="16.5" customHeight="1">
      <c r="A221" s="130">
        <v>4227</v>
      </c>
      <c r="B221" s="146" t="s">
        <v>56</v>
      </c>
      <c r="C221" s="219"/>
      <c r="D221" s="53">
        <f>SUM(E221:E221)</f>
        <v>0</v>
      </c>
      <c r="E221" s="53"/>
    </row>
    <row r="222" spans="1:5" s="26" customFormat="1" ht="16.5" customHeight="1">
      <c r="A222" s="130">
        <v>4241</v>
      </c>
      <c r="B222" s="146" t="s">
        <v>82</v>
      </c>
      <c r="C222" s="219"/>
      <c r="D222" s="53">
        <f>SUM(E222:E222)</f>
        <v>0</v>
      </c>
      <c r="E222" s="53"/>
    </row>
    <row r="223" spans="1:5" s="113" customFormat="1" ht="16.5" customHeight="1" thickBot="1">
      <c r="A223" s="234"/>
      <c r="B223" s="235" t="s">
        <v>29</v>
      </c>
      <c r="C223" s="244">
        <v>93820</v>
      </c>
      <c r="D223" s="236">
        <f>D217+D188+D180</f>
        <v>126464</v>
      </c>
      <c r="E223" s="237">
        <f>E181+E183+E185+E188</f>
        <v>126464</v>
      </c>
    </row>
    <row r="224" spans="1:5" s="113" customFormat="1" ht="16.5" customHeight="1">
      <c r="A224" s="188"/>
      <c r="B224" s="189"/>
      <c r="C224" s="189"/>
      <c r="D224" s="185"/>
      <c r="E224" s="190"/>
    </row>
    <row r="225" spans="1:5" s="104" customFormat="1" ht="18">
      <c r="A225" s="191"/>
      <c r="B225" s="192"/>
      <c r="C225" s="192"/>
      <c r="D225" s="193"/>
      <c r="E225" s="190"/>
    </row>
    <row r="226" spans="1:5" s="104" customFormat="1" ht="18">
      <c r="A226" s="191"/>
      <c r="B226" s="192"/>
      <c r="C226" s="192"/>
      <c r="D226" s="193"/>
      <c r="E226" s="190"/>
    </row>
    <row r="227" spans="1:16" s="26" customFormat="1" ht="16.5" customHeight="1">
      <c r="A227" s="379" t="s">
        <v>182</v>
      </c>
      <c r="B227" s="380"/>
      <c r="C227" s="380"/>
      <c r="D227" s="380"/>
      <c r="E227" s="262" t="s">
        <v>171</v>
      </c>
      <c r="F227" s="173"/>
      <c r="G227" s="173"/>
      <c r="H227" s="173"/>
      <c r="I227" s="173"/>
      <c r="J227" s="173"/>
      <c r="K227" s="173"/>
      <c r="L227" s="173"/>
      <c r="M227" s="173"/>
      <c r="N227" s="173"/>
      <c r="O227" s="173"/>
      <c r="P227" s="173"/>
    </row>
    <row r="228" spans="1:5" s="26" customFormat="1" ht="16.5" customHeight="1">
      <c r="A228" s="409" t="s">
        <v>184</v>
      </c>
      <c r="B228" s="410"/>
      <c r="C228" s="410"/>
      <c r="D228" s="410"/>
      <c r="E228" s="250"/>
    </row>
    <row r="229" spans="1:5" s="26" customFormat="1" ht="81" customHeight="1">
      <c r="A229" s="245" t="s">
        <v>27</v>
      </c>
      <c r="B229" s="246" t="s">
        <v>2</v>
      </c>
      <c r="C229" s="246" t="s">
        <v>176</v>
      </c>
      <c r="D229" s="247" t="s">
        <v>177</v>
      </c>
      <c r="E229" s="248" t="s">
        <v>235</v>
      </c>
    </row>
    <row r="230" spans="1:5" s="26" customFormat="1" ht="16.5" customHeight="1">
      <c r="A230" s="74">
        <v>31</v>
      </c>
      <c r="B230" s="129" t="s">
        <v>44</v>
      </c>
      <c r="C230" s="51">
        <v>39940</v>
      </c>
      <c r="D230" s="50">
        <f>D231+D235+D233</f>
        <v>93160</v>
      </c>
      <c r="E230" s="51">
        <f>E231+E233+E235</f>
        <v>93160</v>
      </c>
    </row>
    <row r="231" spans="1:5" s="113" customFormat="1" ht="16.5" customHeight="1">
      <c r="A231" s="74">
        <v>311</v>
      </c>
      <c r="B231" s="129" t="s">
        <v>34</v>
      </c>
      <c r="C231" s="51">
        <v>30330</v>
      </c>
      <c r="D231" s="51">
        <f>E231</f>
        <v>73120</v>
      </c>
      <c r="E231" s="51">
        <f>E232</f>
        <v>73120</v>
      </c>
    </row>
    <row r="232" spans="1:5" s="26" customFormat="1" ht="16.5" customHeight="1">
      <c r="A232" s="135">
        <v>3111</v>
      </c>
      <c r="B232" s="131" t="s">
        <v>5</v>
      </c>
      <c r="C232" s="53">
        <v>30330</v>
      </c>
      <c r="D232" s="53">
        <f>SUM(E232:E232)</f>
        <v>73120</v>
      </c>
      <c r="E232" s="291">
        <v>73120</v>
      </c>
    </row>
    <row r="233" spans="1:5" s="26" customFormat="1" ht="16.5" customHeight="1">
      <c r="A233" s="74">
        <v>312</v>
      </c>
      <c r="B233" s="129" t="s">
        <v>6</v>
      </c>
      <c r="C233" s="51">
        <v>5400</v>
      </c>
      <c r="D233" s="51">
        <f>E233</f>
        <v>8290</v>
      </c>
      <c r="E233" s="55">
        <f>SUM(E234)</f>
        <v>8290</v>
      </c>
    </row>
    <row r="234" spans="1:5" s="26" customFormat="1" ht="16.5" customHeight="1">
      <c r="A234" s="135">
        <v>3121</v>
      </c>
      <c r="B234" s="131" t="s">
        <v>6</v>
      </c>
      <c r="C234" s="53">
        <v>5400</v>
      </c>
      <c r="D234" s="53">
        <f>SUM(E234:E234)</f>
        <v>8290</v>
      </c>
      <c r="E234" s="291">
        <v>8290</v>
      </c>
    </row>
    <row r="235" spans="1:5" s="26" customFormat="1" ht="16.5" customHeight="1">
      <c r="A235" s="69">
        <v>313</v>
      </c>
      <c r="B235" s="145" t="s">
        <v>35</v>
      </c>
      <c r="C235" s="56">
        <v>4210</v>
      </c>
      <c r="D235" s="51">
        <f>E235</f>
        <v>11750</v>
      </c>
      <c r="E235" s="56">
        <f>E236+E237</f>
        <v>11750</v>
      </c>
    </row>
    <row r="236" spans="1:5" s="26" customFormat="1" ht="16.5" customHeight="1">
      <c r="A236" s="135">
        <v>3132</v>
      </c>
      <c r="B236" s="131" t="s">
        <v>12</v>
      </c>
      <c r="C236" s="53">
        <v>4210</v>
      </c>
      <c r="D236" s="53">
        <f>SUM(E236:E236)</f>
        <v>11750</v>
      </c>
      <c r="E236" s="291">
        <v>11750</v>
      </c>
    </row>
    <row r="237" spans="1:5" s="26" customFormat="1" ht="16.5" customHeight="1">
      <c r="A237" s="130">
        <v>3133</v>
      </c>
      <c r="B237" s="146" t="s">
        <v>45</v>
      </c>
      <c r="C237" s="219">
        <v>0</v>
      </c>
      <c r="D237" s="53">
        <f>SUM(E237:E237)</f>
        <v>0</v>
      </c>
      <c r="E237" s="53">
        <v>0</v>
      </c>
    </row>
    <row r="238" spans="1:5" s="113" customFormat="1" ht="16.5" customHeight="1">
      <c r="A238" s="74">
        <v>32</v>
      </c>
      <c r="B238" s="147" t="s">
        <v>36</v>
      </c>
      <c r="C238" s="220">
        <v>470</v>
      </c>
      <c r="D238" s="51">
        <f>D239+D244+D251+D259+D261</f>
        <v>2370</v>
      </c>
      <c r="E238" s="50">
        <f>E239+E244+E251+E259+E261</f>
        <v>2370</v>
      </c>
    </row>
    <row r="239" spans="1:5" s="186" customFormat="1" ht="16.5" customHeight="1">
      <c r="A239" s="74">
        <v>321</v>
      </c>
      <c r="B239" s="147" t="s">
        <v>37</v>
      </c>
      <c r="C239" s="220">
        <v>470</v>
      </c>
      <c r="D239" s="51">
        <f>E239</f>
        <v>2370</v>
      </c>
      <c r="E239" s="51">
        <f>E240+E241+E242+E243</f>
        <v>2370</v>
      </c>
    </row>
    <row r="240" spans="1:5" s="113" customFormat="1" ht="16.5" customHeight="1">
      <c r="A240" s="135">
        <v>3212</v>
      </c>
      <c r="B240" s="131" t="s">
        <v>59</v>
      </c>
      <c r="C240" s="53">
        <v>470</v>
      </c>
      <c r="D240" s="53">
        <f>SUM(E240:E240)</f>
        <v>2370</v>
      </c>
      <c r="E240" s="291">
        <v>2370</v>
      </c>
    </row>
    <row r="241" spans="1:5" s="26" customFormat="1" ht="16.5" customHeight="1">
      <c r="A241" s="135">
        <v>3211</v>
      </c>
      <c r="B241" s="187" t="s">
        <v>7</v>
      </c>
      <c r="C241" s="98">
        <v>0</v>
      </c>
      <c r="D241" s="53">
        <f>SUM(E241:E241)</f>
        <v>0</v>
      </c>
      <c r="E241" s="53">
        <v>0</v>
      </c>
    </row>
    <row r="242" spans="1:5" s="26" customFormat="1" ht="16.5" customHeight="1">
      <c r="A242" s="130">
        <v>3213</v>
      </c>
      <c r="B242" s="146" t="s">
        <v>46</v>
      </c>
      <c r="C242" s="219">
        <v>0</v>
      </c>
      <c r="D242" s="53">
        <f>SUM(E242:E242)</f>
        <v>0</v>
      </c>
      <c r="E242" s="53"/>
    </row>
    <row r="243" spans="1:5" s="26" customFormat="1" ht="16.5" customHeight="1">
      <c r="A243" s="130">
        <v>3214</v>
      </c>
      <c r="B243" s="146" t="s">
        <v>80</v>
      </c>
      <c r="C243" s="219">
        <v>0</v>
      </c>
      <c r="D243" s="53">
        <f>SUM(E243:E243)</f>
        <v>0</v>
      </c>
      <c r="E243" s="53"/>
    </row>
    <row r="244" spans="1:5" s="26" customFormat="1" ht="16.5" customHeight="1">
      <c r="A244" s="74">
        <v>322</v>
      </c>
      <c r="B244" s="148" t="s">
        <v>47</v>
      </c>
      <c r="C244" s="50">
        <v>0</v>
      </c>
      <c r="D244" s="51">
        <f>E244</f>
        <v>0</v>
      </c>
      <c r="E244" s="51">
        <f>SUM(E245:E250)</f>
        <v>0</v>
      </c>
    </row>
    <row r="245" spans="1:5" s="26" customFormat="1" ht="16.5" customHeight="1">
      <c r="A245" s="130">
        <v>3221</v>
      </c>
      <c r="B245" s="146" t="s">
        <v>13</v>
      </c>
      <c r="C245" s="219">
        <v>0</v>
      </c>
      <c r="D245" s="53">
        <f aca="true" t="shared" si="46" ref="D245:D250">SUM(E245:E245)</f>
        <v>0</v>
      </c>
      <c r="E245" s="53"/>
    </row>
    <row r="246" spans="1:5" s="113" customFormat="1" ht="16.5" customHeight="1">
      <c r="A246" s="130">
        <v>3222</v>
      </c>
      <c r="B246" s="146" t="s">
        <v>25</v>
      </c>
      <c r="C246" s="219">
        <v>0</v>
      </c>
      <c r="D246" s="53">
        <f t="shared" si="46"/>
        <v>0</v>
      </c>
      <c r="E246" s="53"/>
    </row>
    <row r="247" spans="1:5" s="26" customFormat="1" ht="16.5" customHeight="1">
      <c r="A247" s="130">
        <v>3223</v>
      </c>
      <c r="B247" s="146" t="s">
        <v>8</v>
      </c>
      <c r="C247" s="219">
        <v>0</v>
      </c>
      <c r="D247" s="53">
        <f t="shared" si="46"/>
        <v>0</v>
      </c>
      <c r="E247" s="53"/>
    </row>
    <row r="248" spans="1:5" s="113" customFormat="1" ht="16.5" customHeight="1">
      <c r="A248" s="130">
        <v>3224</v>
      </c>
      <c r="B248" s="146" t="s">
        <v>48</v>
      </c>
      <c r="C248" s="219">
        <v>0</v>
      </c>
      <c r="D248" s="53">
        <f t="shared" si="46"/>
        <v>0</v>
      </c>
      <c r="E248" s="53"/>
    </row>
    <row r="249" spans="1:5" s="26" customFormat="1" ht="16.5" customHeight="1">
      <c r="A249" s="135">
        <v>3225</v>
      </c>
      <c r="B249" s="131" t="s">
        <v>14</v>
      </c>
      <c r="C249" s="53">
        <v>0</v>
      </c>
      <c r="D249" s="53">
        <f t="shared" si="46"/>
        <v>0</v>
      </c>
      <c r="E249" s="53"/>
    </row>
    <row r="250" spans="1:5" s="113" customFormat="1" ht="16.5" customHeight="1">
      <c r="A250" s="149">
        <v>3227</v>
      </c>
      <c r="B250" s="150" t="s">
        <v>31</v>
      </c>
      <c r="C250" s="58">
        <v>0</v>
      </c>
      <c r="D250" s="53">
        <f t="shared" si="46"/>
        <v>0</v>
      </c>
      <c r="E250" s="58"/>
    </row>
    <row r="251" spans="1:5" s="26" customFormat="1" ht="16.5" customHeight="1">
      <c r="A251" s="132">
        <v>323</v>
      </c>
      <c r="B251" s="133" t="s">
        <v>40</v>
      </c>
      <c r="C251" s="221">
        <v>0</v>
      </c>
      <c r="D251" s="51">
        <f>E251</f>
        <v>0</v>
      </c>
      <c r="E251" s="52">
        <f>E252+E253+E254+E255+E256+E257+E258</f>
        <v>0</v>
      </c>
    </row>
    <row r="252" spans="1:5" s="26" customFormat="1" ht="16.5" customHeight="1">
      <c r="A252" s="130">
        <v>3231</v>
      </c>
      <c r="B252" s="146" t="s">
        <v>49</v>
      </c>
      <c r="C252" s="219">
        <v>0</v>
      </c>
      <c r="D252" s="53">
        <f aca="true" t="shared" si="47" ref="D252:D258">SUM(E252:E252)</f>
        <v>0</v>
      </c>
      <c r="E252" s="53"/>
    </row>
    <row r="253" spans="1:5" s="26" customFormat="1" ht="16.5" customHeight="1">
      <c r="A253" s="130">
        <v>3232</v>
      </c>
      <c r="B253" s="136" t="s">
        <v>15</v>
      </c>
      <c r="C253" s="222">
        <v>0</v>
      </c>
      <c r="D253" s="53">
        <f t="shared" si="47"/>
        <v>0</v>
      </c>
      <c r="E253" s="53"/>
    </row>
    <row r="254" spans="1:5" s="26" customFormat="1" ht="16.5" customHeight="1">
      <c r="A254" s="130">
        <v>3233</v>
      </c>
      <c r="B254" s="136" t="s">
        <v>16</v>
      </c>
      <c r="C254" s="222">
        <v>0</v>
      </c>
      <c r="D254" s="53">
        <f t="shared" si="47"/>
        <v>0</v>
      </c>
      <c r="E254" s="53"/>
    </row>
    <row r="255" spans="1:5" s="186" customFormat="1" ht="16.5" customHeight="1">
      <c r="A255" s="130">
        <v>3236</v>
      </c>
      <c r="B255" s="146" t="s">
        <v>78</v>
      </c>
      <c r="C255" s="219">
        <v>0</v>
      </c>
      <c r="D255" s="53">
        <f t="shared" si="47"/>
        <v>0</v>
      </c>
      <c r="E255" s="53">
        <v>0</v>
      </c>
    </row>
    <row r="256" spans="1:5" s="113" customFormat="1" ht="16.5" customHeight="1">
      <c r="A256" s="130">
        <v>3237</v>
      </c>
      <c r="B256" s="146" t="s">
        <v>17</v>
      </c>
      <c r="C256" s="219">
        <v>0</v>
      </c>
      <c r="D256" s="53">
        <f t="shared" si="47"/>
        <v>0</v>
      </c>
      <c r="E256" s="53">
        <v>0</v>
      </c>
    </row>
    <row r="257" spans="1:5" s="113" customFormat="1" ht="16.5" customHeight="1">
      <c r="A257" s="135">
        <v>3238</v>
      </c>
      <c r="B257" s="131" t="s">
        <v>18</v>
      </c>
      <c r="C257" s="53">
        <v>0</v>
      </c>
      <c r="D257" s="53">
        <f t="shared" si="47"/>
        <v>0</v>
      </c>
      <c r="E257" s="53">
        <v>0</v>
      </c>
    </row>
    <row r="258" spans="1:5" s="113" customFormat="1" ht="16.5" customHeight="1">
      <c r="A258" s="130">
        <v>3239</v>
      </c>
      <c r="B258" s="146" t="s">
        <v>19</v>
      </c>
      <c r="C258" s="219">
        <v>0</v>
      </c>
      <c r="D258" s="53">
        <f t="shared" si="47"/>
        <v>0</v>
      </c>
      <c r="E258" s="53"/>
    </row>
    <row r="259" spans="1:5" s="26" customFormat="1" ht="16.5" customHeight="1">
      <c r="A259" s="74">
        <v>324</v>
      </c>
      <c r="B259" s="129" t="s">
        <v>51</v>
      </c>
      <c r="C259" s="51">
        <v>0</v>
      </c>
      <c r="D259" s="51">
        <f>E259</f>
        <v>0</v>
      </c>
      <c r="E259" s="51">
        <f>E260</f>
        <v>0</v>
      </c>
    </row>
    <row r="260" spans="1:5" s="26" customFormat="1" ht="16.5" customHeight="1">
      <c r="A260" s="130">
        <v>3241</v>
      </c>
      <c r="B260" s="146" t="s">
        <v>52</v>
      </c>
      <c r="C260" s="219">
        <v>0</v>
      </c>
      <c r="D260" s="53">
        <f>SUM(E260:E260)</f>
        <v>0</v>
      </c>
      <c r="E260" s="53"/>
    </row>
    <row r="261" spans="1:5" s="113" customFormat="1" ht="16.5" customHeight="1">
      <c r="A261" s="74">
        <v>329</v>
      </c>
      <c r="B261" s="129" t="s">
        <v>43</v>
      </c>
      <c r="C261" s="51">
        <v>0</v>
      </c>
      <c r="D261" s="51">
        <f>E261</f>
        <v>0</v>
      </c>
      <c r="E261" s="51">
        <f>E262+E263+E264+E265+E266</f>
        <v>0</v>
      </c>
    </row>
    <row r="262" spans="1:5" s="113" customFormat="1" ht="16.5" customHeight="1">
      <c r="A262" s="135">
        <v>3291</v>
      </c>
      <c r="B262" s="131" t="s">
        <v>81</v>
      </c>
      <c r="C262" s="53">
        <v>0</v>
      </c>
      <c r="D262" s="53">
        <f>SUM(E262:E262)</f>
        <v>0</v>
      </c>
      <c r="E262" s="51"/>
    </row>
    <row r="263" spans="1:5" s="26" customFormat="1" ht="16.5" customHeight="1">
      <c r="A263" s="135">
        <v>3292</v>
      </c>
      <c r="B263" s="131" t="s">
        <v>20</v>
      </c>
      <c r="C263" s="53">
        <v>0</v>
      </c>
      <c r="D263" s="53">
        <f>SUM(E263:E263)</f>
        <v>0</v>
      </c>
      <c r="E263" s="53">
        <v>0</v>
      </c>
    </row>
    <row r="264" spans="1:5" s="26" customFormat="1" ht="16.5" customHeight="1">
      <c r="A264" s="149">
        <v>3293</v>
      </c>
      <c r="B264" s="150" t="s">
        <v>21</v>
      </c>
      <c r="C264" s="58">
        <v>0</v>
      </c>
      <c r="D264" s="53">
        <f>SUM(E264:E264)</f>
        <v>0</v>
      </c>
      <c r="E264" s="58"/>
    </row>
    <row r="265" spans="1:5" s="26" customFormat="1" ht="16.5" customHeight="1">
      <c r="A265" s="149">
        <v>3294</v>
      </c>
      <c r="B265" s="150" t="s">
        <v>28</v>
      </c>
      <c r="C265" s="58">
        <v>0</v>
      </c>
      <c r="D265" s="53">
        <f>SUM(E265:E265)</f>
        <v>0</v>
      </c>
      <c r="E265" s="58"/>
    </row>
    <row r="266" spans="1:5" s="26" customFormat="1" ht="16.5" customHeight="1">
      <c r="A266" s="130">
        <v>3299</v>
      </c>
      <c r="B266" s="136" t="s">
        <v>11</v>
      </c>
      <c r="C266" s="222">
        <v>0</v>
      </c>
      <c r="D266" s="53">
        <f>SUM(E266:E266)</f>
        <v>0</v>
      </c>
      <c r="E266" s="53"/>
    </row>
    <row r="267" spans="1:5" s="26" customFormat="1" ht="16.5" customHeight="1">
      <c r="A267" s="74">
        <v>42</v>
      </c>
      <c r="B267" s="129" t="s">
        <v>53</v>
      </c>
      <c r="C267" s="51">
        <v>0</v>
      </c>
      <c r="D267" s="51">
        <f>D268</f>
        <v>0</v>
      </c>
      <c r="E267" s="51">
        <f>E268</f>
        <v>0</v>
      </c>
    </row>
    <row r="268" spans="1:5" s="26" customFormat="1" ht="16.5" customHeight="1">
      <c r="A268" s="74">
        <v>422</v>
      </c>
      <c r="B268" s="129" t="s">
        <v>54</v>
      </c>
      <c r="C268" s="51">
        <v>0</v>
      </c>
      <c r="D268" s="51">
        <f>E268</f>
        <v>0</v>
      </c>
      <c r="E268" s="51">
        <f>E269+E270+E271+E272</f>
        <v>0</v>
      </c>
    </row>
    <row r="269" spans="1:5" s="113" customFormat="1" ht="16.5" customHeight="1">
      <c r="A269" s="130">
        <v>4221</v>
      </c>
      <c r="B269" s="146" t="s">
        <v>22</v>
      </c>
      <c r="C269" s="219">
        <v>0</v>
      </c>
      <c r="D269" s="53">
        <f>SUM(E269:E269)</f>
        <v>0</v>
      </c>
      <c r="E269" s="53"/>
    </row>
    <row r="270" spans="1:5" s="26" customFormat="1" ht="16.5" customHeight="1">
      <c r="A270" s="130">
        <v>4223</v>
      </c>
      <c r="B270" s="146" t="s">
        <v>55</v>
      </c>
      <c r="C270" s="219">
        <v>0</v>
      </c>
      <c r="D270" s="53">
        <f>SUM(E270:E270)</f>
        <v>0</v>
      </c>
      <c r="E270" s="53"/>
    </row>
    <row r="271" spans="1:5" s="113" customFormat="1" ht="16.5" customHeight="1">
      <c r="A271" s="130">
        <v>4227</v>
      </c>
      <c r="B271" s="146" t="s">
        <v>56</v>
      </c>
      <c r="C271" s="219">
        <v>0</v>
      </c>
      <c r="D271" s="53">
        <f>SUM(E271:E271)</f>
        <v>0</v>
      </c>
      <c r="E271" s="53"/>
    </row>
    <row r="272" spans="1:5" s="26" customFormat="1" ht="16.5" customHeight="1">
      <c r="A272" s="130">
        <v>4241</v>
      </c>
      <c r="B272" s="146" t="s">
        <v>82</v>
      </c>
      <c r="C272" s="219">
        <v>0</v>
      </c>
      <c r="D272" s="53">
        <f>SUM(E272:E272)</f>
        <v>0</v>
      </c>
      <c r="E272" s="53"/>
    </row>
    <row r="273" spans="1:5" s="113" customFormat="1" ht="16.5" customHeight="1" thickBot="1">
      <c r="A273" s="154"/>
      <c r="B273" s="155" t="s">
        <v>29</v>
      </c>
      <c r="C273" s="223">
        <v>40410</v>
      </c>
      <c r="D273" s="49">
        <f>D267+D238+D230</f>
        <v>95530</v>
      </c>
      <c r="E273" s="73">
        <f>E231+E233+E235+E238</f>
        <v>95530</v>
      </c>
    </row>
    <row r="274" spans="1:5" s="104" customFormat="1" ht="18">
      <c r="A274" s="191"/>
      <c r="B274" s="192"/>
      <c r="C274" s="192"/>
      <c r="D274" s="193"/>
      <c r="E274" s="190"/>
    </row>
    <row r="275" spans="1:18" s="104" customFormat="1" ht="18">
      <c r="A275" s="398" t="s">
        <v>132</v>
      </c>
      <c r="B275" s="399"/>
      <c r="C275" s="399"/>
      <c r="D275" s="399"/>
      <c r="E275" s="399"/>
      <c r="F275" s="399"/>
      <c r="G275" s="399"/>
      <c r="H275" s="399"/>
      <c r="I275" s="399"/>
      <c r="J275" s="399"/>
      <c r="K275" s="399"/>
      <c r="L275" s="399"/>
      <c r="M275" s="399"/>
      <c r="N275" s="399"/>
      <c r="O275" s="399"/>
      <c r="P275" s="399"/>
      <c r="Q275" s="399"/>
      <c r="R275" s="400"/>
    </row>
    <row r="276" spans="1:25" s="104" customFormat="1" ht="18">
      <c r="A276" s="398" t="s">
        <v>199</v>
      </c>
      <c r="B276" s="399"/>
      <c r="C276" s="399"/>
      <c r="D276" s="399"/>
      <c r="E276" s="399"/>
      <c r="F276" s="399"/>
      <c r="G276" s="399"/>
      <c r="H276" s="399"/>
      <c r="I276" s="399"/>
      <c r="J276" s="399"/>
      <c r="K276" s="399"/>
      <c r="L276" s="399"/>
      <c r="M276" s="399"/>
      <c r="N276" s="399"/>
      <c r="O276" s="399"/>
      <c r="P276" s="399"/>
      <c r="Q276" s="399"/>
      <c r="R276" s="400"/>
      <c r="S276" s="282"/>
      <c r="T276" s="282"/>
      <c r="U276" s="282"/>
      <c r="V276" s="282"/>
      <c r="W276" s="282"/>
      <c r="X276" s="282"/>
      <c r="Y276" s="282"/>
    </row>
    <row r="277" spans="1:5" s="104" customFormat="1" ht="52.5" thickBot="1">
      <c r="A277" s="226" t="s">
        <v>133</v>
      </c>
      <c r="B277" s="227" t="s">
        <v>134</v>
      </c>
      <c r="C277" s="272" t="s">
        <v>176</v>
      </c>
      <c r="D277" s="413" t="s">
        <v>198</v>
      </c>
      <c r="E277" s="414"/>
    </row>
    <row r="278" spans="1:5" s="104" customFormat="1" ht="18" thickBot="1">
      <c r="A278" s="224">
        <v>3</v>
      </c>
      <c r="B278" s="225" t="s">
        <v>117</v>
      </c>
      <c r="C278" s="273">
        <v>813600</v>
      </c>
      <c r="D278" s="411">
        <f>D279+D288</f>
        <v>875700</v>
      </c>
      <c r="E278" s="412"/>
    </row>
    <row r="279" spans="1:5" s="104" customFormat="1" ht="18" thickBot="1">
      <c r="A279" s="194">
        <v>31</v>
      </c>
      <c r="B279" s="195" t="s">
        <v>44</v>
      </c>
      <c r="C279" s="274">
        <v>790900</v>
      </c>
      <c r="D279" s="396">
        <f>D280+D284+D286</f>
        <v>853000</v>
      </c>
      <c r="E279" s="397"/>
    </row>
    <row r="280" spans="1:5" s="104" customFormat="1" ht="54.75" customHeight="1">
      <c r="A280" s="196">
        <v>311</v>
      </c>
      <c r="B280" s="197" t="s">
        <v>118</v>
      </c>
      <c r="C280" s="275">
        <v>664900</v>
      </c>
      <c r="D280" s="377">
        <f>D281+D282+D283</f>
        <v>727000</v>
      </c>
      <c r="E280" s="378"/>
    </row>
    <row r="281" spans="1:5" s="104" customFormat="1" ht="18">
      <c r="A281" s="198">
        <v>3111</v>
      </c>
      <c r="B281" s="199" t="s">
        <v>5</v>
      </c>
      <c r="C281" s="276">
        <v>603000</v>
      </c>
      <c r="D281" s="420">
        <v>660000</v>
      </c>
      <c r="E281" s="421"/>
    </row>
    <row r="282" spans="1:5" s="104" customFormat="1" ht="18">
      <c r="A282" s="198">
        <v>3113</v>
      </c>
      <c r="B282" s="199" t="s">
        <v>119</v>
      </c>
      <c r="C282" s="276">
        <v>11900</v>
      </c>
      <c r="D282" s="420">
        <v>17000</v>
      </c>
      <c r="E282" s="421"/>
    </row>
    <row r="283" spans="1:5" s="104" customFormat="1" ht="18">
      <c r="A283" s="198">
        <v>3114</v>
      </c>
      <c r="B283" s="199" t="s">
        <v>120</v>
      </c>
      <c r="C283" s="276">
        <v>50000</v>
      </c>
      <c r="D283" s="415">
        <v>50000</v>
      </c>
      <c r="E283" s="416"/>
    </row>
    <row r="284" spans="1:5" s="104" customFormat="1" ht="18">
      <c r="A284" s="196">
        <v>313</v>
      </c>
      <c r="B284" s="197" t="s">
        <v>121</v>
      </c>
      <c r="C284" s="275">
        <v>106000</v>
      </c>
      <c r="D284" s="393">
        <f>D285</f>
        <v>106000</v>
      </c>
      <c r="E284" s="394"/>
    </row>
    <row r="285" spans="1:5" s="104" customFormat="1" ht="35.25" thickBot="1">
      <c r="A285" s="198">
        <v>3132</v>
      </c>
      <c r="B285" s="199" t="s">
        <v>122</v>
      </c>
      <c r="C285" s="276">
        <v>106000</v>
      </c>
      <c r="D285" s="415">
        <v>106000</v>
      </c>
      <c r="E285" s="416"/>
    </row>
    <row r="286" spans="1:5" s="104" customFormat="1" ht="18">
      <c r="A286" s="200">
        <v>312</v>
      </c>
      <c r="B286" s="201" t="s">
        <v>123</v>
      </c>
      <c r="C286" s="275">
        <v>20000</v>
      </c>
      <c r="D286" s="393">
        <f>D287</f>
        <v>20000</v>
      </c>
      <c r="E286" s="394"/>
    </row>
    <row r="287" spans="1:5" s="104" customFormat="1" ht="35.25" thickBot="1">
      <c r="A287" s="202">
        <v>3121</v>
      </c>
      <c r="B287" s="203" t="s">
        <v>124</v>
      </c>
      <c r="C287" s="277">
        <v>20000</v>
      </c>
      <c r="D287" s="418">
        <v>20000</v>
      </c>
      <c r="E287" s="419"/>
    </row>
    <row r="288" spans="1:5" s="104" customFormat="1" ht="18" thickBot="1">
      <c r="A288" s="204">
        <v>32</v>
      </c>
      <c r="B288" s="205" t="s">
        <v>36</v>
      </c>
      <c r="C288" s="278">
        <v>22700</v>
      </c>
      <c r="D288" s="396">
        <f>D289+D291+D293</f>
        <v>22700</v>
      </c>
      <c r="E288" s="397"/>
    </row>
    <row r="289" spans="1:5" s="104" customFormat="1" ht="34.5">
      <c r="A289" s="196">
        <v>321</v>
      </c>
      <c r="B289" s="197" t="s">
        <v>125</v>
      </c>
      <c r="C289" s="275">
        <v>19800</v>
      </c>
      <c r="D289" s="377">
        <f>D290</f>
        <v>19800</v>
      </c>
      <c r="E289" s="378"/>
    </row>
    <row r="290" spans="1:5" s="104" customFormat="1" ht="18">
      <c r="A290" s="198">
        <v>3212</v>
      </c>
      <c r="B290" s="199" t="s">
        <v>126</v>
      </c>
      <c r="C290" s="276">
        <v>19800</v>
      </c>
      <c r="D290" s="415">
        <v>19800</v>
      </c>
      <c r="E290" s="416"/>
    </row>
    <row r="291" spans="1:5" s="104" customFormat="1" ht="18">
      <c r="A291" s="196">
        <v>323</v>
      </c>
      <c r="B291" s="197" t="s">
        <v>127</v>
      </c>
      <c r="C291" s="275">
        <v>0</v>
      </c>
      <c r="D291" s="393">
        <f>D292</f>
        <v>0</v>
      </c>
      <c r="E291" s="394"/>
    </row>
    <row r="292" spans="1:5" s="104" customFormat="1" ht="18">
      <c r="A292" s="202">
        <v>3237</v>
      </c>
      <c r="B292" s="203" t="s">
        <v>128</v>
      </c>
      <c r="C292" s="277">
        <v>0</v>
      </c>
      <c r="D292" s="415">
        <v>0</v>
      </c>
      <c r="E292" s="416"/>
    </row>
    <row r="293" spans="1:5" s="104" customFormat="1" ht="18">
      <c r="A293" s="206">
        <v>329</v>
      </c>
      <c r="B293" s="207" t="s">
        <v>129</v>
      </c>
      <c r="C293" s="279">
        <v>2900</v>
      </c>
      <c r="D293" s="390">
        <f>D294</f>
        <v>2900</v>
      </c>
      <c r="E293" s="390"/>
    </row>
    <row r="294" spans="1:5" s="104" customFormat="1" ht="51.75">
      <c r="A294" s="208">
        <v>3295</v>
      </c>
      <c r="B294" s="199" t="s">
        <v>130</v>
      </c>
      <c r="C294" s="280">
        <v>2900</v>
      </c>
      <c r="D294" s="395">
        <v>2900</v>
      </c>
      <c r="E294" s="395"/>
    </row>
    <row r="295" spans="1:5" s="104" customFormat="1" ht="18" thickBot="1">
      <c r="A295" s="388" t="s">
        <v>131</v>
      </c>
      <c r="B295" s="389"/>
      <c r="C295" s="281">
        <v>813600</v>
      </c>
      <c r="D295" s="391">
        <f>D278</f>
        <v>875700</v>
      </c>
      <c r="E295" s="392"/>
    </row>
    <row r="296" spans="1:5" s="104" customFormat="1" ht="18" thickBot="1">
      <c r="A296" s="209"/>
      <c r="B296" s="210"/>
      <c r="C296" s="210"/>
      <c r="E296" s="112"/>
    </row>
    <row r="297" spans="1:25" s="104" customFormat="1" ht="135" customHeight="1">
      <c r="A297" s="211"/>
      <c r="B297" s="212"/>
      <c r="C297" s="369" t="s">
        <v>185</v>
      </c>
      <c r="D297" s="213" t="s">
        <v>250</v>
      </c>
      <c r="E297" s="214" t="s">
        <v>23</v>
      </c>
      <c r="F297" s="214" t="s">
        <v>148</v>
      </c>
      <c r="G297" s="215" t="s">
        <v>149</v>
      </c>
      <c r="H297" s="214" t="s">
        <v>150</v>
      </c>
      <c r="I297" s="214" t="s">
        <v>151</v>
      </c>
      <c r="J297" s="214" t="s">
        <v>152</v>
      </c>
      <c r="K297" s="214" t="s">
        <v>153</v>
      </c>
      <c r="L297" s="214" t="s">
        <v>154</v>
      </c>
      <c r="M297" s="214" t="s">
        <v>155</v>
      </c>
      <c r="N297" s="216" t="s">
        <v>156</v>
      </c>
      <c r="O297" s="216" t="s">
        <v>204</v>
      </c>
      <c r="P297" s="216" t="s">
        <v>203</v>
      </c>
      <c r="Q297" s="214" t="s">
        <v>161</v>
      </c>
      <c r="R297" s="85" t="s">
        <v>205</v>
      </c>
      <c r="S297" s="79" t="s">
        <v>207</v>
      </c>
      <c r="T297" s="79" t="s">
        <v>206</v>
      </c>
      <c r="U297" s="79" t="s">
        <v>208</v>
      </c>
      <c r="V297" s="79" t="s">
        <v>209</v>
      </c>
      <c r="W297" s="79" t="s">
        <v>210</v>
      </c>
      <c r="X297" s="79" t="s">
        <v>211</v>
      </c>
      <c r="Y297" s="79" t="s">
        <v>166</v>
      </c>
    </row>
    <row r="298" spans="1:25" s="104" customFormat="1" ht="18">
      <c r="A298" s="74"/>
      <c r="B298" s="75" t="s">
        <v>138</v>
      </c>
      <c r="C298" s="52">
        <v>491309</v>
      </c>
      <c r="D298" s="52">
        <f>SUM(E298:Y298)</f>
        <v>626427.58</v>
      </c>
      <c r="E298" s="55">
        <f>SUM(E223,E273,E169,E158,E106,D73)</f>
        <v>388592</v>
      </c>
      <c r="F298" s="52">
        <f aca="true" t="shared" si="48" ref="F298:R298">SUM(F158)</f>
        <v>700</v>
      </c>
      <c r="G298" s="52">
        <f t="shared" si="48"/>
        <v>5150</v>
      </c>
      <c r="H298" s="52">
        <f t="shared" si="48"/>
        <v>174000</v>
      </c>
      <c r="I298" s="52">
        <f t="shared" si="48"/>
        <v>2256</v>
      </c>
      <c r="J298" s="52">
        <f t="shared" si="48"/>
        <v>7960</v>
      </c>
      <c r="K298" s="52">
        <f t="shared" si="48"/>
        <v>9900</v>
      </c>
      <c r="L298" s="52">
        <f t="shared" si="48"/>
        <v>1350</v>
      </c>
      <c r="M298" s="52">
        <f t="shared" si="48"/>
        <v>20400</v>
      </c>
      <c r="N298" s="52">
        <f t="shared" si="48"/>
        <v>3550</v>
      </c>
      <c r="O298" s="52">
        <f t="shared" si="48"/>
        <v>1150</v>
      </c>
      <c r="P298" s="52">
        <f>P158</f>
        <v>3600</v>
      </c>
      <c r="Q298" s="52">
        <f t="shared" si="48"/>
        <v>121</v>
      </c>
      <c r="R298" s="52">
        <f t="shared" si="48"/>
        <v>431.84</v>
      </c>
      <c r="S298" s="52">
        <f aca="true" t="shared" si="49" ref="S298:Y298">S158</f>
        <v>948.66</v>
      </c>
      <c r="T298" s="52">
        <f t="shared" si="49"/>
        <v>2880.7</v>
      </c>
      <c r="U298" s="52">
        <f t="shared" si="49"/>
        <v>456.55</v>
      </c>
      <c r="V298" s="52">
        <f t="shared" si="49"/>
        <v>1507.51</v>
      </c>
      <c r="W298" s="52">
        <f t="shared" si="49"/>
        <v>362.94</v>
      </c>
      <c r="X298" s="52">
        <f>X158</f>
        <v>858.66</v>
      </c>
      <c r="Y298" s="52">
        <f t="shared" si="49"/>
        <v>251.72</v>
      </c>
    </row>
    <row r="299" spans="1:25" s="104" customFormat="1" ht="18">
      <c r="A299" s="74"/>
      <c r="B299" s="75" t="s">
        <v>139</v>
      </c>
      <c r="C299" s="52">
        <v>1304909</v>
      </c>
      <c r="D299" s="76">
        <f>SUM(D298,D295)</f>
        <v>1502127.58</v>
      </c>
      <c r="E299" s="76"/>
      <c r="F299" s="52"/>
      <c r="G299" s="52"/>
      <c r="H299" s="52"/>
      <c r="I299" s="52"/>
      <c r="J299" s="52"/>
      <c r="K299" s="52"/>
      <c r="L299" s="52"/>
      <c r="M299" s="52"/>
      <c r="N299" s="52"/>
      <c r="O299" s="52"/>
      <c r="P299" s="52"/>
      <c r="Q299" s="217"/>
      <c r="R299" s="217"/>
      <c r="S299" s="217"/>
      <c r="T299" s="217"/>
      <c r="U299" s="217"/>
      <c r="V299" s="217"/>
      <c r="W299" s="217"/>
      <c r="X299" s="217"/>
      <c r="Y299" s="217"/>
    </row>
    <row r="300" spans="1:5" s="104" customFormat="1" ht="18">
      <c r="A300" s="209"/>
      <c r="B300" s="210"/>
      <c r="C300" s="210"/>
      <c r="E300" s="112"/>
    </row>
    <row r="301" spans="1:5" s="104" customFormat="1" ht="18">
      <c r="A301" s="209"/>
      <c r="B301" s="210"/>
      <c r="C301" s="210"/>
      <c r="E301" s="112"/>
    </row>
    <row r="302" spans="1:5" s="104" customFormat="1" ht="18">
      <c r="A302" s="209"/>
      <c r="B302" s="210"/>
      <c r="C302" s="210"/>
      <c r="E302" s="112"/>
    </row>
    <row r="303" spans="1:5" s="104" customFormat="1" ht="18">
      <c r="A303" s="209"/>
      <c r="B303" s="210"/>
      <c r="C303" s="210"/>
      <c r="E303" s="112"/>
    </row>
    <row r="304" spans="1:14" s="104" customFormat="1" ht="18">
      <c r="A304" s="209"/>
      <c r="B304" s="209" t="s">
        <v>142</v>
      </c>
      <c r="C304" s="209"/>
      <c r="D304" s="209"/>
      <c r="E304" s="112"/>
      <c r="L304" s="417" t="s">
        <v>143</v>
      </c>
      <c r="M304" s="417"/>
      <c r="N304" s="218"/>
    </row>
    <row r="305" spans="1:13" s="104" customFormat="1" ht="18">
      <c r="A305" s="209"/>
      <c r="B305" s="209"/>
      <c r="C305" s="209"/>
      <c r="D305" s="210"/>
      <c r="E305" s="112"/>
      <c r="L305" s="209"/>
      <c r="M305" s="210"/>
    </row>
    <row r="306" spans="1:12" s="104" customFormat="1" ht="18">
      <c r="A306" s="209"/>
      <c r="B306" s="209" t="s">
        <v>179</v>
      </c>
      <c r="C306" s="209"/>
      <c r="D306" s="210"/>
      <c r="E306" s="112"/>
      <c r="L306" s="210" t="s">
        <v>180</v>
      </c>
    </row>
    <row r="307" spans="1:5" s="104" customFormat="1" ht="18">
      <c r="A307" s="209"/>
      <c r="B307" s="210"/>
      <c r="C307" s="210"/>
      <c r="E307" s="112"/>
    </row>
  </sheetData>
  <sheetProtection/>
  <mergeCells count="63">
    <mergeCell ref="A227:D227"/>
    <mergeCell ref="A76:G76"/>
    <mergeCell ref="A30:B30"/>
    <mergeCell ref="A18:B18"/>
    <mergeCell ref="A19:B19"/>
    <mergeCell ref="A25:B25"/>
    <mergeCell ref="A178:D178"/>
    <mergeCell ref="L304:M304"/>
    <mergeCell ref="D287:E287"/>
    <mergeCell ref="D288:E288"/>
    <mergeCell ref="D281:E281"/>
    <mergeCell ref="D282:E282"/>
    <mergeCell ref="D291:E291"/>
    <mergeCell ref="D292:E292"/>
    <mergeCell ref="D283:E283"/>
    <mergeCell ref="D290:E290"/>
    <mergeCell ref="A228:D228"/>
    <mergeCell ref="D289:E289"/>
    <mergeCell ref="D278:E278"/>
    <mergeCell ref="D277:E277"/>
    <mergeCell ref="A275:R275"/>
    <mergeCell ref="D284:E284"/>
    <mergeCell ref="D285:E285"/>
    <mergeCell ref="A1:N1"/>
    <mergeCell ref="D37:N37"/>
    <mergeCell ref="A106:B106"/>
    <mergeCell ref="A11:B11"/>
    <mergeCell ref="A10:B10"/>
    <mergeCell ref="A36:H36"/>
    <mergeCell ref="A6:B6"/>
    <mergeCell ref="A9:B9"/>
    <mergeCell ref="A16:B16"/>
    <mergeCell ref="A12:B12"/>
    <mergeCell ref="A295:B295"/>
    <mergeCell ref="D293:E293"/>
    <mergeCell ref="D295:E295"/>
    <mergeCell ref="D286:E286"/>
    <mergeCell ref="D294:E294"/>
    <mergeCell ref="A13:B13"/>
    <mergeCell ref="D279:E279"/>
    <mergeCell ref="A276:R276"/>
    <mergeCell ref="A31:B31"/>
    <mergeCell ref="A32:B32"/>
    <mergeCell ref="A7:B7"/>
    <mergeCell ref="A8:B8"/>
    <mergeCell ref="A23:B23"/>
    <mergeCell ref="A24:B24"/>
    <mergeCell ref="A27:B27"/>
    <mergeCell ref="A2:B2"/>
    <mergeCell ref="A20:B20"/>
    <mergeCell ref="A17:B17"/>
    <mergeCell ref="A21:B21"/>
    <mergeCell ref="A26:B26"/>
    <mergeCell ref="A15:B15"/>
    <mergeCell ref="A14:B14"/>
    <mergeCell ref="A35:I35"/>
    <mergeCell ref="A22:B22"/>
    <mergeCell ref="D280:E280"/>
    <mergeCell ref="A177:D177"/>
    <mergeCell ref="A33:B33"/>
    <mergeCell ref="A28:B28"/>
    <mergeCell ref="A29:B29"/>
    <mergeCell ref="A162:D162"/>
  </mergeCells>
  <printOptions gridLines="1"/>
  <pageMargins left="0" right="0" top="0.1968503937007874" bottom="0" header="0" footer="0"/>
  <pageSetup horizontalDpi="600" verticalDpi="600" orientation="landscape" paperSize="9" scale="34" r:id="rId1"/>
  <headerFooter alignWithMargins="0">
    <oddFooter>&amp;R&amp;P</oddFooter>
  </headerFooter>
  <rowBreaks count="6" manualBreakCount="6">
    <brk id="33" max="28" man="1"/>
    <brk id="73" max="28" man="1"/>
    <brk id="106" max="28" man="1"/>
    <brk id="158" max="28" man="1"/>
    <brk id="174" max="28" man="1"/>
    <brk id="225" max="34" man="1"/>
  </rowBreaks>
</worksheet>
</file>

<file path=xl/worksheets/sheet2.xml><?xml version="1.0" encoding="utf-8"?>
<worksheet xmlns="http://schemas.openxmlformats.org/spreadsheetml/2006/main" xmlns:r="http://schemas.openxmlformats.org/officeDocument/2006/relationships">
  <sheetPr>
    <pageSetUpPr fitToPage="1"/>
  </sheetPr>
  <dimension ref="A1:O125"/>
  <sheetViews>
    <sheetView zoomScale="75" zoomScaleNormal="75" workbookViewId="0" topLeftCell="A22">
      <selection activeCell="F20" sqref="F20"/>
    </sheetView>
  </sheetViews>
  <sheetFormatPr defaultColWidth="11.421875" defaultRowHeight="12.75"/>
  <cols>
    <col min="1" max="1" width="27.00390625" style="40" customWidth="1"/>
    <col min="2" max="2" width="14.7109375" style="40" customWidth="1"/>
    <col min="3" max="3" width="15.00390625" style="40" customWidth="1"/>
    <col min="4" max="4" width="17.57421875" style="45" customWidth="1"/>
    <col min="5" max="5" width="17.28125" style="39" customWidth="1"/>
    <col min="6" max="6" width="13.421875" style="39" customWidth="1"/>
    <col min="7" max="9" width="17.57421875" style="39" customWidth="1"/>
    <col min="10" max="10" width="7.8515625" style="39" customWidth="1"/>
    <col min="11" max="11" width="14.28125" style="39" customWidth="1"/>
    <col min="12" max="12" width="7.8515625" style="39" customWidth="1"/>
    <col min="13" max="16384" width="11.421875" style="39" customWidth="1"/>
  </cols>
  <sheetData>
    <row r="1" spans="1:9" ht="24" customHeight="1">
      <c r="A1" s="424" t="s">
        <v>92</v>
      </c>
      <c r="B1" s="424"/>
      <c r="C1" s="424"/>
      <c r="D1" s="424"/>
      <c r="E1" s="424"/>
      <c r="F1" s="424"/>
      <c r="G1" s="424"/>
      <c r="H1" s="424"/>
      <c r="I1" s="424"/>
    </row>
    <row r="2" spans="1:9" s="33" customFormat="1" ht="13.5" thickBot="1">
      <c r="A2" s="32"/>
      <c r="I2" s="34" t="s">
        <v>3</v>
      </c>
    </row>
    <row r="3" spans="1:9" s="33" customFormat="1" ht="30.75" customHeight="1" thickBot="1">
      <c r="A3" s="47" t="s">
        <v>93</v>
      </c>
      <c r="B3" s="425" t="s">
        <v>223</v>
      </c>
      <c r="C3" s="426"/>
      <c r="D3" s="426"/>
      <c r="E3" s="426"/>
      <c r="F3" s="426"/>
      <c r="G3" s="426"/>
      <c r="H3" s="426"/>
      <c r="I3" s="427"/>
    </row>
    <row r="4" spans="1:9" s="33" customFormat="1" ht="66" thickBot="1">
      <c r="A4" s="71" t="s">
        <v>94</v>
      </c>
      <c r="B4" s="48" t="s">
        <v>85</v>
      </c>
      <c r="C4" s="35" t="s">
        <v>68</v>
      </c>
      <c r="D4" s="35" t="s">
        <v>86</v>
      </c>
      <c r="E4" s="35" t="s">
        <v>30</v>
      </c>
      <c r="F4" s="35" t="s">
        <v>87</v>
      </c>
      <c r="G4" s="35" t="s">
        <v>24</v>
      </c>
      <c r="H4" s="36" t="s">
        <v>88</v>
      </c>
      <c r="I4" s="37" t="s">
        <v>95</v>
      </c>
    </row>
    <row r="5" spans="1:9" s="33" customFormat="1" ht="43.5" customHeight="1">
      <c r="A5" s="78" t="s">
        <v>96</v>
      </c>
      <c r="B5" s="305"/>
      <c r="C5" s="306"/>
      <c r="D5" s="307"/>
      <c r="E5" s="308"/>
      <c r="F5" s="308"/>
      <c r="G5" s="309"/>
      <c r="H5" s="309"/>
      <c r="I5" s="310"/>
    </row>
    <row r="6" spans="1:9" s="33" customFormat="1" ht="25.5" customHeight="1">
      <c r="A6" s="77" t="s">
        <v>140</v>
      </c>
      <c r="B6" s="311"/>
      <c r="C6" s="312"/>
      <c r="D6" s="313"/>
      <c r="E6" s="314">
        <f>RASHODI!D31</f>
        <v>875700</v>
      </c>
      <c r="F6" s="314"/>
      <c r="G6" s="315"/>
      <c r="H6" s="315"/>
      <c r="I6" s="316"/>
    </row>
    <row r="7" spans="1:9" s="33" customFormat="1" ht="31.5" customHeight="1">
      <c r="A7" s="77" t="s">
        <v>163</v>
      </c>
      <c r="B7" s="311"/>
      <c r="C7" s="312"/>
      <c r="D7" s="313"/>
      <c r="E7" s="314"/>
      <c r="F7" s="314"/>
      <c r="G7" s="315"/>
      <c r="H7" s="315"/>
      <c r="I7" s="316"/>
    </row>
    <row r="8" spans="1:9" s="33" customFormat="1" ht="36" customHeight="1">
      <c r="A8" s="77" t="s">
        <v>141</v>
      </c>
      <c r="B8" s="311"/>
      <c r="C8" s="312"/>
      <c r="D8" s="313"/>
      <c r="E8" s="314">
        <f>RASHODI!D13</f>
        <v>174000</v>
      </c>
      <c r="F8" s="314"/>
      <c r="G8" s="315"/>
      <c r="H8" s="315"/>
      <c r="I8" s="316"/>
    </row>
    <row r="9" spans="1:9" s="33" customFormat="1" ht="27.75" customHeight="1">
      <c r="A9" s="77" t="s">
        <v>116</v>
      </c>
      <c r="B9" s="311"/>
      <c r="C9" s="312"/>
      <c r="D9" s="313"/>
      <c r="E9" s="314">
        <f>RASHODI!D14</f>
        <v>2256</v>
      </c>
      <c r="F9" s="314"/>
      <c r="G9" s="315"/>
      <c r="H9" s="315"/>
      <c r="I9" s="316"/>
    </row>
    <row r="10" spans="1:9" s="33" customFormat="1" ht="39.75" customHeight="1">
      <c r="A10" s="77" t="s">
        <v>228</v>
      </c>
      <c r="B10" s="312"/>
      <c r="C10" s="317"/>
      <c r="D10" s="317"/>
      <c r="E10" s="317">
        <f>RASHODI!D15</f>
        <v>7960</v>
      </c>
      <c r="F10" s="317"/>
      <c r="G10" s="318"/>
      <c r="H10" s="318"/>
      <c r="I10" s="319"/>
    </row>
    <row r="11" spans="1:9" s="33" customFormat="1" ht="42" customHeight="1">
      <c r="A11" s="77" t="s">
        <v>229</v>
      </c>
      <c r="B11" s="312"/>
      <c r="C11" s="317"/>
      <c r="D11" s="317"/>
      <c r="E11" s="317">
        <f>RASHODI!D16</f>
        <v>9900</v>
      </c>
      <c r="F11" s="317"/>
      <c r="G11" s="318"/>
      <c r="H11" s="318"/>
      <c r="I11" s="319"/>
    </row>
    <row r="12" spans="1:9" s="33" customFormat="1" ht="36" customHeight="1">
      <c r="A12" s="77" t="s">
        <v>165</v>
      </c>
      <c r="B12" s="311"/>
      <c r="C12" s="312"/>
      <c r="D12" s="313"/>
      <c r="E12" s="314">
        <f>RASHODI!D19</f>
        <v>3550</v>
      </c>
      <c r="F12" s="314"/>
      <c r="G12" s="315"/>
      <c r="H12" s="315"/>
      <c r="I12" s="316"/>
    </row>
    <row r="13" spans="1:9" s="33" customFormat="1" ht="55.5" customHeight="1">
      <c r="A13" s="77" t="s">
        <v>224</v>
      </c>
      <c r="B13" s="311"/>
      <c r="C13" s="312"/>
      <c r="D13" s="313"/>
      <c r="E13" s="314">
        <f>RASHODI!D21</f>
        <v>3600</v>
      </c>
      <c r="F13" s="314"/>
      <c r="G13" s="315"/>
      <c r="H13" s="315"/>
      <c r="I13" s="316"/>
    </row>
    <row r="14" spans="1:9" s="33" customFormat="1" ht="58.5" customHeight="1">
      <c r="A14" s="77" t="s">
        <v>114</v>
      </c>
      <c r="B14" s="311"/>
      <c r="C14" s="312"/>
      <c r="D14" s="313"/>
      <c r="E14" s="314">
        <f>RASHODI!D7+RASHODI!D8</f>
        <v>74467</v>
      </c>
      <c r="F14" s="314"/>
      <c r="G14" s="315"/>
      <c r="H14" s="315"/>
      <c r="I14" s="316"/>
    </row>
    <row r="15" spans="1:9" s="33" customFormat="1" ht="35.25" customHeight="1">
      <c r="A15" s="77" t="s">
        <v>97</v>
      </c>
      <c r="B15" s="311"/>
      <c r="C15" s="312"/>
      <c r="D15" s="313">
        <f>RASHODI!D12</f>
        <v>5150</v>
      </c>
      <c r="E15" s="314"/>
      <c r="F15" s="314"/>
      <c r="G15" s="315"/>
      <c r="H15" s="315"/>
      <c r="I15" s="316"/>
    </row>
    <row r="16" spans="1:9" s="33" customFormat="1" ht="43.5" customHeight="1">
      <c r="A16" s="77" t="s">
        <v>98</v>
      </c>
      <c r="B16" s="311"/>
      <c r="C16" s="312"/>
      <c r="D16" s="313"/>
      <c r="E16" s="314"/>
      <c r="F16" s="314"/>
      <c r="G16" s="315"/>
      <c r="H16" s="315"/>
      <c r="I16" s="316"/>
    </row>
    <row r="17" spans="1:9" s="33" customFormat="1" ht="42" customHeight="1">
      <c r="A17" s="77" t="s">
        <v>115</v>
      </c>
      <c r="B17" s="311">
        <f>RASHODI!D169</f>
        <v>2500</v>
      </c>
      <c r="C17" s="312"/>
      <c r="D17" s="313"/>
      <c r="E17" s="314"/>
      <c r="F17" s="314"/>
      <c r="G17" s="315"/>
      <c r="H17" s="315"/>
      <c r="I17" s="316"/>
    </row>
    <row r="18" spans="1:9" s="33" customFormat="1" ht="45" customHeight="1">
      <c r="A18" s="77" t="s">
        <v>99</v>
      </c>
      <c r="B18" s="311"/>
      <c r="C18" s="312">
        <f>RASHODI!D11</f>
        <v>700</v>
      </c>
      <c r="D18" s="313"/>
      <c r="E18" s="314"/>
      <c r="F18" s="314"/>
      <c r="G18" s="315"/>
      <c r="H18" s="315"/>
      <c r="I18" s="316"/>
    </row>
    <row r="19" spans="1:9" s="33" customFormat="1" ht="31.5" customHeight="1">
      <c r="A19" s="77" t="s">
        <v>100</v>
      </c>
      <c r="B19" s="311"/>
      <c r="C19" s="311"/>
      <c r="D19" s="313"/>
      <c r="E19" s="314"/>
      <c r="F19" s="314"/>
      <c r="G19" s="315"/>
      <c r="H19" s="315"/>
      <c r="I19" s="316"/>
    </row>
    <row r="20" spans="1:9" s="33" customFormat="1" ht="42.75" customHeight="1">
      <c r="A20" s="77" t="s">
        <v>226</v>
      </c>
      <c r="B20" s="312"/>
      <c r="C20" s="317"/>
      <c r="D20" s="317"/>
      <c r="E20" s="317"/>
      <c r="F20" s="317">
        <f>RASHODI!D17+RASHODI!D20</f>
        <v>2500</v>
      </c>
      <c r="G20" s="318"/>
      <c r="H20" s="318"/>
      <c r="I20" s="319"/>
    </row>
    <row r="21" spans="1:9" s="33" customFormat="1" ht="32.25" customHeight="1">
      <c r="A21" s="77" t="s">
        <v>101</v>
      </c>
      <c r="B21" s="312">
        <f>RASHODI!D9</f>
        <v>311625</v>
      </c>
      <c r="C21" s="317"/>
      <c r="D21" s="317"/>
      <c r="E21" s="317"/>
      <c r="F21" s="317"/>
      <c r="G21" s="318"/>
      <c r="H21" s="318"/>
      <c r="I21" s="319"/>
    </row>
    <row r="22" spans="1:9" s="33" customFormat="1" ht="34.5" customHeight="1">
      <c r="A22" s="77" t="s">
        <v>164</v>
      </c>
      <c r="B22" s="312"/>
      <c r="C22" s="312"/>
      <c r="D22" s="312"/>
      <c r="E22" s="312"/>
      <c r="F22" s="312"/>
      <c r="G22" s="317">
        <f>RASHODI!D22</f>
        <v>121</v>
      </c>
      <c r="H22" s="317"/>
      <c r="I22" s="320"/>
    </row>
    <row r="23" spans="1:15" s="33" customFormat="1" ht="34.5" customHeight="1" thickBot="1">
      <c r="A23" s="84" t="s">
        <v>227</v>
      </c>
      <c r="B23" s="303"/>
      <c r="C23" s="303">
        <f>RASHODI!D23</f>
        <v>431.84</v>
      </c>
      <c r="D23" s="303">
        <f>RASHODI!D24</f>
        <v>948.66</v>
      </c>
      <c r="E23" s="303">
        <f>RASHODI!D18+RASHODI!D25+RASHODI!D26+RASHODI!D27+RASHODI!D28+RASHODI!D29</f>
        <v>26466.359999999997</v>
      </c>
      <c r="F23" s="303">
        <f>RASHODI!D30</f>
        <v>251.72</v>
      </c>
      <c r="G23" s="303"/>
      <c r="H23" s="303"/>
      <c r="I23" s="321"/>
      <c r="K23" s="323">
        <f>SUM(B23:I23)</f>
        <v>28098.579999999998</v>
      </c>
      <c r="L23" s="431" t="s">
        <v>225</v>
      </c>
      <c r="M23" s="431"/>
      <c r="N23" s="431"/>
      <c r="O23" s="432"/>
    </row>
    <row r="24" spans="1:9" s="33" customFormat="1" ht="27.75" customHeight="1" thickBot="1">
      <c r="A24" s="38" t="s">
        <v>89</v>
      </c>
      <c r="B24" s="304">
        <f aca="true" t="shared" si="0" ref="B24:I24">SUM(B5:B23)</f>
        <v>314125</v>
      </c>
      <c r="C24" s="304">
        <f t="shared" si="0"/>
        <v>1131.84</v>
      </c>
      <c r="D24" s="304">
        <f t="shared" si="0"/>
        <v>6098.66</v>
      </c>
      <c r="E24" s="304">
        <f t="shared" si="0"/>
        <v>1177899.36</v>
      </c>
      <c r="F24" s="304">
        <f t="shared" si="0"/>
        <v>2751.72</v>
      </c>
      <c r="G24" s="304">
        <f t="shared" si="0"/>
        <v>121</v>
      </c>
      <c r="H24" s="304">
        <f t="shared" si="0"/>
        <v>0</v>
      </c>
      <c r="I24" s="322">
        <f t="shared" si="0"/>
        <v>0</v>
      </c>
    </row>
    <row r="25" spans="1:9" s="33" customFormat="1" ht="28.5" customHeight="1" thickBot="1">
      <c r="A25" s="38" t="s">
        <v>222</v>
      </c>
      <c r="B25" s="428">
        <f>B24+C24+D24+E24+F24+G24+H24</f>
        <v>1502127.58</v>
      </c>
      <c r="C25" s="429"/>
      <c r="D25" s="429"/>
      <c r="E25" s="429"/>
      <c r="F25" s="429"/>
      <c r="G25" s="429"/>
      <c r="H25" s="429"/>
      <c r="I25" s="430"/>
    </row>
    <row r="26" spans="3:5" ht="32.25" customHeight="1">
      <c r="C26" s="42"/>
      <c r="D26" s="41"/>
      <c r="E26" s="43"/>
    </row>
    <row r="27" spans="1:9" ht="24" customHeight="1">
      <c r="A27" s="86"/>
      <c r="B27" s="87"/>
      <c r="C27" s="87"/>
      <c r="D27" s="87"/>
      <c r="E27" s="87"/>
      <c r="F27" s="87"/>
      <c r="G27" s="87"/>
      <c r="H27" s="87"/>
      <c r="I27" s="88" t="s">
        <v>3</v>
      </c>
    </row>
    <row r="28" ht="13.5" customHeight="1"/>
    <row r="29" ht="13.5" customHeight="1"/>
    <row r="30" ht="13.5" customHeight="1"/>
    <row r="31" ht="13.5" customHeight="1"/>
    <row r="32" ht="13.5" customHeight="1"/>
    <row r="33" ht="13.5" customHeight="1"/>
    <row r="34" ht="13.5" customHeight="1"/>
    <row r="35" ht="22.5" customHeight="1"/>
    <row r="36" ht="13.5" customHeight="1"/>
    <row r="37" ht="13.5" customHeight="1"/>
    <row r="38" ht="13.5" customHeight="1"/>
    <row r="39" ht="13.5" customHeight="1"/>
    <row r="40" ht="13.5" customHeight="1"/>
    <row r="41" ht="13.5" customHeight="1"/>
    <row r="42" ht="13.5" customHeight="1"/>
    <row r="43" ht="13.5" customHeight="1"/>
    <row r="61" ht="28.5" customHeight="1"/>
    <row r="85" ht="11.25" customHeight="1"/>
    <row r="86" ht="24" customHeight="1"/>
    <row r="87" ht="15" customHeight="1"/>
    <row r="88" ht="11.25" customHeight="1"/>
    <row r="90" ht="13.5" customHeight="1"/>
    <row r="91" ht="12.75" customHeight="1"/>
    <row r="92" ht="12.75" customHeight="1"/>
    <row r="98" ht="19.5" customHeight="1"/>
    <row r="99" ht="15" customHeight="1"/>
    <row r="106" ht="22.5" customHeight="1"/>
    <row r="111" ht="13.5" customHeight="1"/>
    <row r="112" ht="13.5" customHeight="1"/>
    <row r="113" ht="13.5" customHeight="1"/>
    <row r="125" spans="1:9" s="44" customFormat="1" ht="18" customHeight="1">
      <c r="A125" s="40"/>
      <c r="B125" s="40"/>
      <c r="C125" s="40"/>
      <c r="D125" s="45"/>
      <c r="E125" s="39"/>
      <c r="F125" s="39"/>
      <c r="G125" s="39"/>
      <c r="H125" s="39"/>
      <c r="I125" s="39"/>
    </row>
    <row r="126" ht="28.5" customHeight="1"/>
    <row r="130" ht="17.25" customHeight="1"/>
    <row r="131" ht="13.5" customHeight="1"/>
    <row r="137" ht="22.5" customHeight="1"/>
    <row r="138" ht="22.5" customHeight="1"/>
  </sheetData>
  <sheetProtection/>
  <mergeCells count="4">
    <mergeCell ref="A1:I1"/>
    <mergeCell ref="B3:I3"/>
    <mergeCell ref="B25:I25"/>
    <mergeCell ref="L23:O23"/>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H11" sqref="H11"/>
    </sheetView>
  </sheetViews>
  <sheetFormatPr defaultColWidth="11.421875" defaultRowHeight="12.75"/>
  <cols>
    <col min="1" max="2" width="4.28125" style="1" customWidth="1"/>
    <col min="3" max="3" width="5.57421875" style="1" customWidth="1"/>
    <col min="4" max="4" width="5.28125" style="21" customWidth="1"/>
    <col min="5" max="5" width="44.7109375" style="1" customWidth="1"/>
    <col min="6" max="6" width="15.140625" style="1" bestFit="1" customWidth="1"/>
    <col min="7" max="16384" width="11.421875" style="1" customWidth="1"/>
  </cols>
  <sheetData>
    <row r="1" spans="1:6" ht="48" customHeight="1">
      <c r="A1" s="433"/>
      <c r="B1" s="433"/>
      <c r="C1" s="433"/>
      <c r="D1" s="433"/>
      <c r="E1" s="433"/>
      <c r="F1" s="433"/>
    </row>
    <row r="2" spans="1:6" s="3" customFormat="1" ht="26.25" customHeight="1">
      <c r="A2" s="433" t="s">
        <v>102</v>
      </c>
      <c r="B2" s="433"/>
      <c r="C2" s="433"/>
      <c r="D2" s="433"/>
      <c r="E2" s="433"/>
      <c r="F2" s="433"/>
    </row>
    <row r="3" spans="1:5" ht="9" customHeight="1">
      <c r="A3" s="4"/>
      <c r="B3" s="5"/>
      <c r="C3" s="5"/>
      <c r="D3" s="5"/>
      <c r="E3" s="5"/>
    </row>
    <row r="4" spans="1:6" ht="27.75" customHeight="1">
      <c r="A4" s="6"/>
      <c r="B4" s="7"/>
      <c r="C4" s="7"/>
      <c r="D4" s="8"/>
      <c r="E4" s="9"/>
      <c r="F4" s="10" t="s">
        <v>230</v>
      </c>
    </row>
    <row r="5" spans="1:6" ht="27.75" customHeight="1">
      <c r="A5" s="434" t="s">
        <v>103</v>
      </c>
      <c r="B5" s="435"/>
      <c r="C5" s="435"/>
      <c r="D5" s="435"/>
      <c r="E5" s="436"/>
      <c r="F5" s="12">
        <v>1502127.02</v>
      </c>
    </row>
    <row r="6" spans="1:6" ht="22.5" customHeight="1">
      <c r="A6" s="434" t="s">
        <v>104</v>
      </c>
      <c r="B6" s="435"/>
      <c r="C6" s="435"/>
      <c r="D6" s="435"/>
      <c r="E6" s="436"/>
      <c r="F6" s="12">
        <f>F5-F7</f>
        <v>1502006.02</v>
      </c>
    </row>
    <row r="7" spans="1:6" ht="22.5" customHeight="1">
      <c r="A7" s="437" t="s">
        <v>105</v>
      </c>
      <c r="B7" s="436"/>
      <c r="C7" s="436"/>
      <c r="D7" s="436"/>
      <c r="E7" s="436"/>
      <c r="F7" s="12">
        <v>121</v>
      </c>
    </row>
    <row r="8" spans="1:6" ht="22.5" customHeight="1">
      <c r="A8" s="14" t="s">
        <v>106</v>
      </c>
      <c r="B8" s="11"/>
      <c r="C8" s="11"/>
      <c r="D8" s="11"/>
      <c r="E8" s="11"/>
      <c r="F8" s="12">
        <v>1502127.02</v>
      </c>
    </row>
    <row r="9" spans="1:6" ht="22.5" customHeight="1">
      <c r="A9" s="438" t="s">
        <v>107</v>
      </c>
      <c r="B9" s="435"/>
      <c r="C9" s="435"/>
      <c r="D9" s="435"/>
      <c r="E9" s="439"/>
      <c r="F9" s="13">
        <f>F8-F10</f>
        <v>1489656.02</v>
      </c>
    </row>
    <row r="10" spans="1:6" ht="22.5" customHeight="1">
      <c r="A10" s="437" t="s">
        <v>108</v>
      </c>
      <c r="B10" s="436"/>
      <c r="C10" s="436"/>
      <c r="D10" s="436"/>
      <c r="E10" s="436"/>
      <c r="F10" s="13">
        <v>12471</v>
      </c>
    </row>
    <row r="11" spans="1:6" ht="22.5" customHeight="1">
      <c r="A11" s="438" t="s">
        <v>109</v>
      </c>
      <c r="B11" s="435"/>
      <c r="C11" s="435"/>
      <c r="D11" s="435"/>
      <c r="E11" s="435"/>
      <c r="F11" s="13">
        <f>+F5-F8</f>
        <v>0</v>
      </c>
    </row>
    <row r="12" spans="1:6" ht="25.5" customHeight="1">
      <c r="A12" s="433"/>
      <c r="B12" s="440"/>
      <c r="C12" s="440"/>
      <c r="D12" s="440"/>
      <c r="E12" s="440"/>
      <c r="F12" s="441"/>
    </row>
    <row r="13" spans="1:6" ht="27.75" customHeight="1">
      <c r="A13" s="6"/>
      <c r="B13" s="7"/>
      <c r="C13" s="7"/>
      <c r="D13" s="8"/>
      <c r="E13" s="9"/>
      <c r="F13" s="10" t="s">
        <v>236</v>
      </c>
    </row>
    <row r="14" spans="1:6" ht="39.75" customHeight="1">
      <c r="A14" s="442" t="s">
        <v>237</v>
      </c>
      <c r="B14" s="443"/>
      <c r="C14" s="443"/>
      <c r="D14" s="443"/>
      <c r="E14" s="444"/>
      <c r="F14" s="12">
        <v>0</v>
      </c>
    </row>
    <row r="15" spans="1:6" s="2" customFormat="1" ht="25.5" customHeight="1">
      <c r="A15" s="445"/>
      <c r="B15" s="440"/>
      <c r="C15" s="440"/>
      <c r="D15" s="440"/>
      <c r="E15" s="440"/>
      <c r="F15" s="441"/>
    </row>
    <row r="16" spans="1:6" s="2" customFormat="1" ht="27.75" customHeight="1">
      <c r="A16" s="6"/>
      <c r="B16" s="7"/>
      <c r="C16" s="7"/>
      <c r="D16" s="8"/>
      <c r="E16" s="9"/>
      <c r="F16" s="10" t="s">
        <v>231</v>
      </c>
    </row>
    <row r="17" spans="1:6" s="2" customFormat="1" ht="22.5" customHeight="1">
      <c r="A17" s="434" t="s">
        <v>110</v>
      </c>
      <c r="B17" s="435"/>
      <c r="C17" s="435"/>
      <c r="D17" s="435"/>
      <c r="E17" s="435"/>
      <c r="F17" s="12"/>
    </row>
    <row r="18" spans="1:6" s="2" customFormat="1" ht="31.5" customHeight="1">
      <c r="A18" s="434" t="s">
        <v>111</v>
      </c>
      <c r="B18" s="435"/>
      <c r="C18" s="435"/>
      <c r="D18" s="435"/>
      <c r="E18" s="435"/>
      <c r="F18" s="12"/>
    </row>
    <row r="19" spans="1:6" s="2" customFormat="1" ht="22.5" customHeight="1">
      <c r="A19" s="438" t="s">
        <v>112</v>
      </c>
      <c r="B19" s="435"/>
      <c r="C19" s="435"/>
      <c r="D19" s="435"/>
      <c r="E19" s="435"/>
      <c r="F19" s="12"/>
    </row>
    <row r="20" spans="1:6" s="2" customFormat="1" ht="15" customHeight="1">
      <c r="A20" s="16"/>
      <c r="B20" s="17"/>
      <c r="C20" s="15"/>
      <c r="D20" s="18"/>
      <c r="E20" s="17"/>
      <c r="F20" s="19"/>
    </row>
    <row r="21" spans="1:6" s="2" customFormat="1" ht="22.5" customHeight="1">
      <c r="A21" s="438" t="s">
        <v>113</v>
      </c>
      <c r="B21" s="435"/>
      <c r="C21" s="435"/>
      <c r="D21" s="435"/>
      <c r="E21" s="435"/>
      <c r="F21" s="12">
        <f>SUM(F11,F14,F19)</f>
        <v>0</v>
      </c>
    </row>
    <row r="22" spans="1:5" s="2" customFormat="1" ht="18" customHeight="1">
      <c r="A22" s="20"/>
      <c r="B22" s="5"/>
      <c r="C22" s="5"/>
      <c r="D22" s="5"/>
      <c r="E22" s="5"/>
    </row>
  </sheetData>
  <sheetProtection/>
  <mergeCells count="15">
    <mergeCell ref="A18:E18"/>
    <mergeCell ref="A19:E19"/>
    <mergeCell ref="A21:E21"/>
    <mergeCell ref="A10:E10"/>
    <mergeCell ref="A11:E11"/>
    <mergeCell ref="A12:F12"/>
    <mergeCell ref="A14:E14"/>
    <mergeCell ref="A15:F15"/>
    <mergeCell ref="A17:E17"/>
    <mergeCell ref="A1:F1"/>
    <mergeCell ref="A2:F2"/>
    <mergeCell ref="A5:E5"/>
    <mergeCell ref="A6:E6"/>
    <mergeCell ref="A7:E7"/>
    <mergeCell ref="A9:E9"/>
  </mergeCells>
  <printOptions/>
  <pageMargins left="0.7086614173228347" right="0.7086614173228347" top="0.45" bottom="0.7480314960629921" header="0.31496062992125984" footer="0.31496062992125984"/>
  <pageSetup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G6:AN57"/>
  <sheetViews>
    <sheetView zoomScalePageLayoutView="0" workbookViewId="0" topLeftCell="A31">
      <selection activeCell="G10" sqref="G10:AN10"/>
    </sheetView>
  </sheetViews>
  <sheetFormatPr defaultColWidth="8.8515625" defaultRowHeight="12.75"/>
  <cols>
    <col min="1" max="1" width="15.7109375" style="0" customWidth="1"/>
    <col min="2" max="2" width="15.421875" style="0" bestFit="1" customWidth="1"/>
    <col min="3" max="4" width="11.7109375" style="0" bestFit="1" customWidth="1"/>
    <col min="5" max="5" width="11.28125" style="0" customWidth="1"/>
    <col min="6" max="6" width="11.140625" style="0" customWidth="1"/>
    <col min="7" max="7" width="9.7109375" style="0" customWidth="1"/>
  </cols>
  <sheetData>
    <row r="6" spans="7:16" ht="12.75">
      <c r="G6" s="368"/>
      <c r="H6" s="368"/>
      <c r="I6" s="368"/>
      <c r="J6" s="368"/>
      <c r="K6" s="368"/>
      <c r="L6" s="368"/>
      <c r="M6" s="368"/>
      <c r="N6" s="368"/>
      <c r="O6" s="368"/>
      <c r="P6" s="368"/>
    </row>
    <row r="7" spans="7:16" ht="24" customHeight="1">
      <c r="G7" s="452" t="s">
        <v>240</v>
      </c>
      <c r="H7" s="453"/>
      <c r="I7" s="453"/>
      <c r="J7" s="453"/>
      <c r="K7" s="453"/>
      <c r="L7" s="453"/>
      <c r="M7" s="453"/>
      <c r="N7" s="453"/>
      <c r="O7" s="453"/>
      <c r="P7" s="454"/>
    </row>
    <row r="8" spans="7:16" ht="12.75">
      <c r="G8" s="446" t="s">
        <v>239</v>
      </c>
      <c r="H8" s="447"/>
      <c r="I8" s="447"/>
      <c r="J8" s="447"/>
      <c r="K8" s="447"/>
      <c r="L8" s="447"/>
      <c r="M8" s="447"/>
      <c r="N8" s="447"/>
      <c r="O8" s="447"/>
      <c r="P8" s="448"/>
    </row>
    <row r="9" ht="9.75" customHeight="1"/>
    <row r="10" spans="7:40" ht="24.75" customHeight="1">
      <c r="G10" s="452" t="s">
        <v>241</v>
      </c>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6"/>
    </row>
    <row r="11" spans="7:16" ht="12.75">
      <c r="G11" s="368"/>
      <c r="H11" s="368"/>
      <c r="I11" s="368"/>
      <c r="J11" s="368"/>
      <c r="K11" s="368"/>
      <c r="L11" s="368"/>
      <c r="M11" s="368"/>
      <c r="N11" s="368"/>
      <c r="O11" s="368"/>
      <c r="P11" s="368"/>
    </row>
    <row r="12" spans="7:16" ht="12.75">
      <c r="G12" s="446" t="s">
        <v>242</v>
      </c>
      <c r="H12" s="447"/>
      <c r="I12" s="447"/>
      <c r="J12" s="447"/>
      <c r="K12" s="447"/>
      <c r="L12" s="447"/>
      <c r="M12" s="447"/>
      <c r="N12" s="447"/>
      <c r="O12" s="447"/>
      <c r="P12" s="448"/>
    </row>
    <row r="13" spans="7:16" ht="12.75">
      <c r="G13" s="368"/>
      <c r="H13" s="368"/>
      <c r="I13" s="368"/>
      <c r="J13" s="368"/>
      <c r="K13" s="368"/>
      <c r="L13" s="368"/>
      <c r="M13" s="368"/>
      <c r="N13" s="368"/>
      <c r="O13" s="368"/>
      <c r="P13" s="368"/>
    </row>
    <row r="14" spans="7:16" ht="12.75">
      <c r="G14" s="446" t="s">
        <v>243</v>
      </c>
      <c r="H14" s="447"/>
      <c r="I14" s="447"/>
      <c r="J14" s="447"/>
      <c r="K14" s="447"/>
      <c r="L14" s="447"/>
      <c r="M14" s="447"/>
      <c r="N14" s="447"/>
      <c r="O14" s="447"/>
      <c r="P14" s="448"/>
    </row>
    <row r="15" spans="7:16" ht="12.75">
      <c r="G15" s="368"/>
      <c r="H15" s="368"/>
      <c r="I15" s="368"/>
      <c r="J15" s="368"/>
      <c r="K15" s="368"/>
      <c r="L15" s="368"/>
      <c r="M15" s="368"/>
      <c r="N15" s="368"/>
      <c r="O15" s="368"/>
      <c r="P15" s="368"/>
    </row>
    <row r="16" spans="7:16" ht="12.75">
      <c r="G16" s="368"/>
      <c r="H16" s="368"/>
      <c r="I16" s="368"/>
      <c r="J16" s="368"/>
      <c r="K16" s="368"/>
      <c r="L16" s="368"/>
      <c r="M16" s="368"/>
      <c r="N16" s="368"/>
      <c r="O16" s="368"/>
      <c r="P16" s="368"/>
    </row>
    <row r="17" spans="7:19" ht="26.25" customHeight="1">
      <c r="G17" s="446" t="s">
        <v>244</v>
      </c>
      <c r="H17" s="447"/>
      <c r="I17" s="447"/>
      <c r="J17" s="447"/>
      <c r="K17" s="447"/>
      <c r="L17" s="447"/>
      <c r="M17" s="447"/>
      <c r="N17" s="447"/>
      <c r="O17" s="447"/>
      <c r="P17" s="447"/>
      <c r="Q17" s="447"/>
      <c r="R17" s="447"/>
      <c r="S17" s="448"/>
    </row>
    <row r="18" spans="7:16" ht="12.75">
      <c r="G18" s="368"/>
      <c r="H18" s="368"/>
      <c r="I18" s="368"/>
      <c r="J18" s="368"/>
      <c r="K18" s="368"/>
      <c r="L18" s="368"/>
      <c r="M18" s="368"/>
      <c r="N18" s="368"/>
      <c r="O18" s="368"/>
      <c r="P18" s="368"/>
    </row>
    <row r="19" spans="7:16" ht="12.75">
      <c r="G19" s="368"/>
      <c r="H19" s="368"/>
      <c r="I19" s="368"/>
      <c r="J19" s="368"/>
      <c r="K19" s="368"/>
      <c r="L19" s="368"/>
      <c r="M19" s="368"/>
      <c r="N19" s="368"/>
      <c r="O19" s="368"/>
      <c r="P19" s="368"/>
    </row>
    <row r="20" spans="7:16" ht="12.75">
      <c r="G20" s="368"/>
      <c r="H20" s="368"/>
      <c r="I20" s="368"/>
      <c r="J20" s="368"/>
      <c r="K20" s="368"/>
      <c r="L20" s="368"/>
      <c r="M20" s="368"/>
      <c r="N20" s="368"/>
      <c r="O20" s="368"/>
      <c r="P20" s="368"/>
    </row>
    <row r="21" spans="7:16" ht="12.75">
      <c r="G21" s="368"/>
      <c r="H21" s="368"/>
      <c r="I21" s="368"/>
      <c r="J21" s="368"/>
      <c r="K21" s="368"/>
      <c r="L21" s="368"/>
      <c r="M21" s="368"/>
      <c r="N21" s="368"/>
      <c r="O21" s="368"/>
      <c r="P21" s="368"/>
    </row>
    <row r="22" spans="7:16" ht="12.75">
      <c r="G22" s="368"/>
      <c r="H22" s="368"/>
      <c r="I22" s="368"/>
      <c r="J22" s="368"/>
      <c r="K22" s="368"/>
      <c r="L22" s="368"/>
      <c r="M22" s="368"/>
      <c r="N22" s="368"/>
      <c r="O22" s="368"/>
      <c r="P22" s="368"/>
    </row>
    <row r="23" spans="7:20" ht="12.75">
      <c r="G23" s="446" t="s">
        <v>245</v>
      </c>
      <c r="H23" s="449"/>
      <c r="I23" s="449"/>
      <c r="J23" s="449"/>
      <c r="K23" s="449"/>
      <c r="L23" s="449"/>
      <c r="M23" s="449"/>
      <c r="N23" s="449"/>
      <c r="O23" s="449"/>
      <c r="P23" s="449"/>
      <c r="Q23" s="449"/>
      <c r="R23" s="449"/>
      <c r="S23" s="449"/>
      <c r="T23" s="450"/>
    </row>
    <row r="24" spans="7:16" ht="12.75">
      <c r="G24" s="368"/>
      <c r="H24" s="368"/>
      <c r="I24" s="368"/>
      <c r="J24" s="368"/>
      <c r="K24" s="368"/>
      <c r="L24" s="368"/>
      <c r="M24" s="368"/>
      <c r="N24" s="368"/>
      <c r="O24" s="368"/>
      <c r="P24" s="368"/>
    </row>
    <row r="25" spans="7:16" ht="12.75">
      <c r="G25" s="446" t="s">
        <v>246</v>
      </c>
      <c r="H25" s="447"/>
      <c r="I25" s="447"/>
      <c r="J25" s="447"/>
      <c r="K25" s="447"/>
      <c r="L25" s="447"/>
      <c r="M25" s="447"/>
      <c r="N25" s="447"/>
      <c r="O25" s="447"/>
      <c r="P25" s="448"/>
    </row>
    <row r="26" spans="7:16" ht="12.75">
      <c r="G26" s="368"/>
      <c r="H26" s="368"/>
      <c r="I26" s="368"/>
      <c r="J26" s="368"/>
      <c r="K26" s="368"/>
      <c r="L26" s="368"/>
      <c r="M26" s="368"/>
      <c r="N26" s="368"/>
      <c r="O26" s="368"/>
      <c r="P26" s="368"/>
    </row>
    <row r="27" spans="7:16" ht="12.75">
      <c r="G27" s="368"/>
      <c r="H27" s="368"/>
      <c r="I27" s="368"/>
      <c r="J27" s="368"/>
      <c r="K27" s="368"/>
      <c r="L27" s="368"/>
      <c r="M27" s="368"/>
      <c r="N27" s="368"/>
      <c r="O27" s="368"/>
      <c r="P27" s="368"/>
    </row>
    <row r="28" spans="7:16" ht="12.75">
      <c r="G28" s="368"/>
      <c r="H28" s="368"/>
      <c r="I28" s="368"/>
      <c r="J28" s="368"/>
      <c r="K28" s="368"/>
      <c r="L28" s="368"/>
      <c r="M28" s="368"/>
      <c r="N28" s="368"/>
      <c r="O28" s="368"/>
      <c r="P28" s="368"/>
    </row>
    <row r="29" spans="7:16" ht="12.75">
      <c r="G29" s="368"/>
      <c r="H29" s="368"/>
      <c r="I29" s="368"/>
      <c r="J29" s="368"/>
      <c r="K29" s="368"/>
      <c r="L29" s="368"/>
      <c r="M29" s="368"/>
      <c r="N29" s="368"/>
      <c r="O29" s="368"/>
      <c r="P29" s="368"/>
    </row>
    <row r="30" spans="7:16" ht="12.75">
      <c r="G30" s="368"/>
      <c r="H30" s="368"/>
      <c r="I30" s="368"/>
      <c r="J30" s="368"/>
      <c r="K30" s="368"/>
      <c r="L30" s="368"/>
      <c r="M30" s="368"/>
      <c r="N30" s="368"/>
      <c r="O30" s="368"/>
      <c r="P30" s="368"/>
    </row>
    <row r="31" spans="7:18" ht="12.75">
      <c r="G31" s="446" t="s">
        <v>247</v>
      </c>
      <c r="H31" s="449"/>
      <c r="I31" s="449"/>
      <c r="J31" s="449"/>
      <c r="K31" s="449"/>
      <c r="L31" s="449"/>
      <c r="M31" s="449"/>
      <c r="N31" s="449"/>
      <c r="O31" s="449"/>
      <c r="P31" s="449"/>
      <c r="Q31" s="449"/>
      <c r="R31" s="450"/>
    </row>
    <row r="32" spans="7:16" ht="12.75">
      <c r="G32" s="368"/>
      <c r="H32" s="368"/>
      <c r="I32" s="368"/>
      <c r="J32" s="368"/>
      <c r="K32" s="368"/>
      <c r="L32" s="368"/>
      <c r="M32" s="368"/>
      <c r="N32" s="368"/>
      <c r="O32" s="368"/>
      <c r="P32" s="368"/>
    </row>
    <row r="33" spans="7:18" ht="12.75">
      <c r="G33" s="446" t="s">
        <v>248</v>
      </c>
      <c r="H33" s="449"/>
      <c r="I33" s="449"/>
      <c r="J33" s="449"/>
      <c r="K33" s="449"/>
      <c r="L33" s="449"/>
      <c r="M33" s="449"/>
      <c r="N33" s="449"/>
      <c r="O33" s="449"/>
      <c r="P33" s="449"/>
      <c r="Q33" s="449"/>
      <c r="R33" s="450"/>
    </row>
    <row r="34" spans="7:16" ht="12.75">
      <c r="G34" s="368"/>
      <c r="H34" s="368"/>
      <c r="I34" s="368"/>
      <c r="J34" s="368"/>
      <c r="K34" s="368"/>
      <c r="L34" s="368"/>
      <c r="M34" s="368"/>
      <c r="N34" s="368"/>
      <c r="O34" s="368"/>
      <c r="P34" s="368"/>
    </row>
    <row r="35" spans="7:16" ht="12.75">
      <c r="G35" s="368"/>
      <c r="H35" s="368"/>
      <c r="I35" s="368"/>
      <c r="J35" s="368"/>
      <c r="K35" s="368"/>
      <c r="L35" s="368"/>
      <c r="M35" s="368"/>
      <c r="N35" s="368"/>
      <c r="O35" s="368"/>
      <c r="P35" s="368"/>
    </row>
    <row r="36" spans="7:16" ht="12.75">
      <c r="G36" s="457" t="s">
        <v>249</v>
      </c>
      <c r="H36" s="458"/>
      <c r="I36" s="458"/>
      <c r="J36" s="458"/>
      <c r="K36" s="459"/>
      <c r="L36" s="368"/>
      <c r="M36" s="368"/>
      <c r="N36" s="368"/>
      <c r="O36" s="368"/>
      <c r="P36" s="368"/>
    </row>
    <row r="37" spans="7:16" ht="12.75">
      <c r="G37" s="460"/>
      <c r="H37" s="461"/>
      <c r="I37" s="461"/>
      <c r="J37" s="461"/>
      <c r="K37" s="462"/>
      <c r="L37" s="368"/>
      <c r="M37" s="368"/>
      <c r="N37" s="368"/>
      <c r="O37" s="368"/>
      <c r="P37" s="368"/>
    </row>
    <row r="38" spans="7:16" ht="12.75">
      <c r="G38" s="460"/>
      <c r="H38" s="461"/>
      <c r="I38" s="461"/>
      <c r="J38" s="461"/>
      <c r="K38" s="462"/>
      <c r="L38" s="368"/>
      <c r="M38" s="368"/>
      <c r="N38" s="368"/>
      <c r="O38" s="368"/>
      <c r="P38" s="368"/>
    </row>
    <row r="39" spans="7:16" ht="12.75">
      <c r="G39" s="460"/>
      <c r="H39" s="461"/>
      <c r="I39" s="461"/>
      <c r="J39" s="461"/>
      <c r="K39" s="462"/>
      <c r="L39" s="368"/>
      <c r="M39" s="368"/>
      <c r="N39" s="368"/>
      <c r="O39" s="368"/>
      <c r="P39" s="368"/>
    </row>
    <row r="40" spans="7:16" ht="12.75">
      <c r="G40" s="460"/>
      <c r="H40" s="461"/>
      <c r="I40" s="461"/>
      <c r="J40" s="461"/>
      <c r="K40" s="462"/>
      <c r="L40" s="368"/>
      <c r="M40" s="368"/>
      <c r="N40" s="368"/>
      <c r="O40" s="368"/>
      <c r="P40" s="368"/>
    </row>
    <row r="41" spans="7:16" ht="12.75">
      <c r="G41" s="460"/>
      <c r="H41" s="461"/>
      <c r="I41" s="461"/>
      <c r="J41" s="461"/>
      <c r="K41" s="462"/>
      <c r="L41" s="368"/>
      <c r="M41" s="368"/>
      <c r="N41" s="368"/>
      <c r="O41" s="368"/>
      <c r="P41" s="368"/>
    </row>
    <row r="42" spans="7:16" ht="12.75">
      <c r="G42" s="460"/>
      <c r="H42" s="461"/>
      <c r="I42" s="461"/>
      <c r="J42" s="461"/>
      <c r="K42" s="462"/>
      <c r="L42" s="368"/>
      <c r="M42" s="368"/>
      <c r="N42" s="368"/>
      <c r="O42" s="368"/>
      <c r="P42" s="368"/>
    </row>
    <row r="43" spans="7:16" ht="12.75">
      <c r="G43" s="460"/>
      <c r="H43" s="461"/>
      <c r="I43" s="461"/>
      <c r="J43" s="461"/>
      <c r="K43" s="462"/>
      <c r="L43" s="368"/>
      <c r="M43" s="368"/>
      <c r="N43" s="368"/>
      <c r="O43" s="368"/>
      <c r="P43" s="368"/>
    </row>
    <row r="44" spans="7:16" ht="12.75">
      <c r="G44" s="460"/>
      <c r="H44" s="461"/>
      <c r="I44" s="461"/>
      <c r="J44" s="461"/>
      <c r="K44" s="462"/>
      <c r="L44" s="368"/>
      <c r="M44" s="368"/>
      <c r="N44" s="368"/>
      <c r="O44" s="368"/>
      <c r="P44" s="368"/>
    </row>
    <row r="45" spans="7:16" ht="12.75">
      <c r="G45" s="460"/>
      <c r="H45" s="461"/>
      <c r="I45" s="461"/>
      <c r="J45" s="461"/>
      <c r="K45" s="462"/>
      <c r="L45" s="368"/>
      <c r="M45" s="368"/>
      <c r="N45" s="368"/>
      <c r="O45" s="368"/>
      <c r="P45" s="368"/>
    </row>
    <row r="46" spans="7:16" ht="12.75">
      <c r="G46" s="460"/>
      <c r="H46" s="461"/>
      <c r="I46" s="461"/>
      <c r="J46" s="461"/>
      <c r="K46" s="462"/>
      <c r="L46" s="368"/>
      <c r="M46" s="368"/>
      <c r="N46" s="368"/>
      <c r="O46" s="368"/>
      <c r="P46" s="368"/>
    </row>
    <row r="47" spans="7:16" ht="12.75">
      <c r="G47" s="460"/>
      <c r="H47" s="461"/>
      <c r="I47" s="461"/>
      <c r="J47" s="461"/>
      <c r="K47" s="462"/>
      <c r="L47" s="368"/>
      <c r="M47" s="368"/>
      <c r="N47" s="368"/>
      <c r="O47" s="368"/>
      <c r="P47" s="368"/>
    </row>
    <row r="48" spans="7:16" ht="12.75">
      <c r="G48" s="460"/>
      <c r="H48" s="461"/>
      <c r="I48" s="461"/>
      <c r="J48" s="461"/>
      <c r="K48" s="462"/>
      <c r="L48" s="368"/>
      <c r="M48" s="368"/>
      <c r="N48" s="368"/>
      <c r="O48" s="368"/>
      <c r="P48" s="368"/>
    </row>
    <row r="49" spans="7:16" ht="12.75">
      <c r="G49" s="460"/>
      <c r="H49" s="461"/>
      <c r="I49" s="461"/>
      <c r="J49" s="461"/>
      <c r="K49" s="462"/>
      <c r="L49" s="368"/>
      <c r="M49" s="368"/>
      <c r="N49" s="368"/>
      <c r="O49" s="368"/>
      <c r="P49" s="368"/>
    </row>
    <row r="50" spans="7:16" ht="12.75">
      <c r="G50" s="460"/>
      <c r="H50" s="461"/>
      <c r="I50" s="461"/>
      <c r="J50" s="461"/>
      <c r="K50" s="462"/>
      <c r="L50" s="368"/>
      <c r="M50" s="368"/>
      <c r="N50" s="368"/>
      <c r="O50" s="368"/>
      <c r="P50" s="368"/>
    </row>
    <row r="51" spans="7:16" ht="12.75">
      <c r="G51" s="463"/>
      <c r="H51" s="464"/>
      <c r="I51" s="464"/>
      <c r="J51" s="464"/>
      <c r="K51" s="465"/>
      <c r="L51" s="368"/>
      <c r="M51" s="368"/>
      <c r="N51" s="368"/>
      <c r="O51" s="368"/>
      <c r="P51" s="368"/>
    </row>
    <row r="52" spans="7:16" ht="12.75">
      <c r="G52" s="368"/>
      <c r="H52" s="368"/>
      <c r="I52" s="368"/>
      <c r="J52" s="368"/>
      <c r="K52" s="368"/>
      <c r="L52" s="368"/>
      <c r="M52" s="368"/>
      <c r="N52" s="368"/>
      <c r="O52" s="368"/>
      <c r="P52" s="368"/>
    </row>
    <row r="53" spans="7:18" ht="12.75">
      <c r="G53" s="451" t="s">
        <v>251</v>
      </c>
      <c r="H53" s="447"/>
      <c r="I53" s="447"/>
      <c r="J53" s="447"/>
      <c r="K53" s="447"/>
      <c r="L53" s="447"/>
      <c r="M53" s="447"/>
      <c r="N53" s="447"/>
      <c r="O53" s="447"/>
      <c r="P53" s="447"/>
      <c r="Q53" s="447"/>
      <c r="R53" s="448"/>
    </row>
    <row r="54" spans="7:16" ht="12.75">
      <c r="G54" s="368"/>
      <c r="H54" s="368"/>
      <c r="I54" s="368"/>
      <c r="J54" s="368"/>
      <c r="K54" s="368"/>
      <c r="L54" s="368"/>
      <c r="M54" s="368"/>
      <c r="N54" s="368"/>
      <c r="O54" s="368"/>
      <c r="P54" s="368"/>
    </row>
    <row r="55" spans="7:16" ht="12.75">
      <c r="G55" s="368"/>
      <c r="H55" s="368"/>
      <c r="I55" s="368"/>
      <c r="J55" s="368"/>
      <c r="K55" s="368"/>
      <c r="L55" s="368"/>
      <c r="M55" s="368"/>
      <c r="N55" s="368"/>
      <c r="O55" s="368"/>
      <c r="P55" s="368"/>
    </row>
    <row r="56" spans="7:16" ht="12.75">
      <c r="G56" s="368"/>
      <c r="H56" s="368"/>
      <c r="I56" s="368"/>
      <c r="J56" s="368"/>
      <c r="K56" s="368"/>
      <c r="L56" s="368"/>
      <c r="M56" s="368"/>
      <c r="N56" s="368"/>
      <c r="O56" s="368"/>
      <c r="P56" s="368"/>
    </row>
    <row r="57" spans="7:16" ht="12.75">
      <c r="G57" s="368"/>
      <c r="H57" s="368"/>
      <c r="I57" s="368"/>
      <c r="J57" s="368"/>
      <c r="K57" s="368"/>
      <c r="L57" s="368"/>
      <c r="M57" s="368"/>
      <c r="N57" s="368"/>
      <c r="O57" s="368"/>
      <c r="P57" s="368"/>
    </row>
  </sheetData>
  <sheetProtection/>
  <mergeCells count="12">
    <mergeCell ref="G7:P7"/>
    <mergeCell ref="G10:AN10"/>
    <mergeCell ref="G33:R33"/>
    <mergeCell ref="G36:K51"/>
    <mergeCell ref="G12:P12"/>
    <mergeCell ref="G14:P14"/>
    <mergeCell ref="G17:S17"/>
    <mergeCell ref="G23:T23"/>
    <mergeCell ref="G53:R53"/>
    <mergeCell ref="G25:P25"/>
    <mergeCell ref="G31:R31"/>
    <mergeCell ref="G8:P8"/>
  </mergeCells>
  <printOptions/>
  <pageMargins left="0.7" right="0.7" top="0.75" bottom="0.75" header="0.3" footer="0.3"/>
  <pageSetup fitToHeight="0" fitToWidth="1" horizontalDpi="600" verticalDpi="600" orientation="landscape" paperSize="9" scale="4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Ministarstvo financija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mastelic</dc:creator>
  <cp:keywords/>
  <dc:description/>
  <cp:lastModifiedBy>Računovodstvo</cp:lastModifiedBy>
  <cp:lastPrinted>2023-05-22T11:22:18Z</cp:lastPrinted>
  <dcterms:created xsi:type="dcterms:W3CDTF">2003-07-09T14:53:12Z</dcterms:created>
  <dcterms:modified xsi:type="dcterms:W3CDTF">2023-07-18T07:46:53Z</dcterms:modified>
  <cp:category/>
  <cp:version/>
  <cp:contentType/>
  <cp:contentStatus/>
</cp:coreProperties>
</file>